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auermuller\Documents\Soutěže\Revizní činnost SEE\Podklady\2026\"/>
    </mc:Choice>
  </mc:AlternateContent>
  <xr:revisionPtr revIDLastSave="0" documentId="13_ncr:1_{73614725-FA06-46E5-A356-5C791680DF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1 - Prohlídky oblast Plzeň" sheetId="2" r:id="rId2"/>
    <sheet name="02 - Prohlídky oblast Čes..." sheetId="3" r:id="rId3"/>
    <sheet name="03 - Revize SPS oblast Plzeň" sheetId="4" r:id="rId4"/>
    <sheet name="04 - Revize SPS oblast Če..." sheetId="5" r:id="rId5"/>
  </sheets>
  <definedNames>
    <definedName name="_xlnm._FilterDatabase" localSheetId="1" hidden="1">'01 - Prohlídky oblast Plzeň'!$C$116:$K$128</definedName>
    <definedName name="_xlnm._FilterDatabase" localSheetId="2" hidden="1">'02 - Prohlídky oblast Čes...'!$C$116:$K$132</definedName>
    <definedName name="_xlnm._FilterDatabase" localSheetId="3" hidden="1">'03 - Revize SPS oblast Plzeň'!$C$116:$K$130</definedName>
    <definedName name="_xlnm._FilterDatabase" localSheetId="4" hidden="1">'04 - Revize SPS oblast Če...'!$C$116:$K$132</definedName>
    <definedName name="_xlnm.Print_Titles" localSheetId="1">'01 - Prohlídky oblast Plzeň'!$116:$116</definedName>
    <definedName name="_xlnm.Print_Titles" localSheetId="2">'02 - Prohlídky oblast Čes...'!$116:$116</definedName>
    <definedName name="_xlnm.Print_Titles" localSheetId="3">'03 - Revize SPS oblast Plzeň'!$116:$116</definedName>
    <definedName name="_xlnm.Print_Titles" localSheetId="4">'04 - Revize SPS oblast Če...'!$116:$116</definedName>
    <definedName name="_xlnm.Print_Titles" localSheetId="0">'Rekapitulace stavby'!$92:$92</definedName>
    <definedName name="_xlnm.Print_Area" localSheetId="1">'01 - Prohlídky oblast Plzeň'!$C$4:$J$76,'01 - Prohlídky oblast Plzeň'!$C$82:$J$98,'01 - Prohlídky oblast Plzeň'!$C$104:$K$128</definedName>
    <definedName name="_xlnm.Print_Area" localSheetId="2">'02 - Prohlídky oblast Čes...'!$C$4:$J$76,'02 - Prohlídky oblast Čes...'!$C$82:$J$98,'02 - Prohlídky oblast Čes...'!$C$104:$K$132</definedName>
    <definedName name="_xlnm.Print_Area" localSheetId="3">'03 - Revize SPS oblast Plzeň'!$C$4:$J$76,'03 - Revize SPS oblast Plzeň'!$C$82:$J$98,'03 - Revize SPS oblast Plzeň'!$C$104:$K$130</definedName>
    <definedName name="_xlnm.Print_Area" localSheetId="4">'04 - Revize SPS oblast Če...'!$C$4:$J$76,'04 - Revize SPS oblast Če...'!$C$82:$J$98,'04 - Revize SPS oblast Če...'!$C$104:$K$132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J114" i="5"/>
  <c r="J113" i="5"/>
  <c r="F113" i="5"/>
  <c r="F111" i="5"/>
  <c r="E109" i="5"/>
  <c r="J92" i="5"/>
  <c r="J91" i="5"/>
  <c r="F91" i="5"/>
  <c r="F89" i="5"/>
  <c r="E87" i="5"/>
  <c r="J18" i="5"/>
  <c r="E18" i="5"/>
  <c r="F92" i="5" s="1"/>
  <c r="J17" i="5"/>
  <c r="J12" i="5"/>
  <c r="J111" i="5" s="1"/>
  <c r="E7" i="5"/>
  <c r="E85" i="5" s="1"/>
  <c r="J37" i="4"/>
  <c r="J36" i="4"/>
  <c r="AY97" i="1"/>
  <c r="J35" i="4"/>
  <c r="AX97" i="1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J114" i="4"/>
  <c r="J113" i="4"/>
  <c r="F113" i="4"/>
  <c r="F111" i="4"/>
  <c r="E109" i="4"/>
  <c r="J92" i="4"/>
  <c r="J91" i="4"/>
  <c r="F91" i="4"/>
  <c r="F89" i="4"/>
  <c r="E87" i="4"/>
  <c r="J18" i="4"/>
  <c r="E18" i="4"/>
  <c r="F114" i="4" s="1"/>
  <c r="J17" i="4"/>
  <c r="J12" i="4"/>
  <c r="J89" i="4" s="1"/>
  <c r="E7" i="4"/>
  <c r="E107" i="4" s="1"/>
  <c r="J37" i="3"/>
  <c r="J36" i="3"/>
  <c r="AY96" i="1" s="1"/>
  <c r="J35" i="3"/>
  <c r="AX96" i="1" s="1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J113" i="3"/>
  <c r="F113" i="3"/>
  <c r="F111" i="3"/>
  <c r="E109" i="3"/>
  <c r="J92" i="3"/>
  <c r="J91" i="3"/>
  <c r="F91" i="3"/>
  <c r="F89" i="3"/>
  <c r="E87" i="3"/>
  <c r="J18" i="3"/>
  <c r="E18" i="3"/>
  <c r="F114" i="3" s="1"/>
  <c r="J17" i="3"/>
  <c r="J12" i="3"/>
  <c r="J89" i="3" s="1"/>
  <c r="E7" i="3"/>
  <c r="E107" i="3" s="1"/>
  <c r="J37" i="2"/>
  <c r="J36" i="2"/>
  <c r="AY95" i="1" s="1"/>
  <c r="J35" i="2"/>
  <c r="AX95" i="1" s="1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 s="1"/>
  <c r="J17" i="2"/>
  <c r="J12" i="2"/>
  <c r="J111" i="2" s="1"/>
  <c r="E7" i="2"/>
  <c r="E107" i="2"/>
  <c r="L90" i="1"/>
  <c r="AM90" i="1"/>
  <c r="AM89" i="1"/>
  <c r="L89" i="1"/>
  <c r="AM87" i="1"/>
  <c r="L87" i="1"/>
  <c r="L85" i="1"/>
  <c r="L84" i="1"/>
  <c r="J131" i="3"/>
  <c r="BK127" i="4"/>
  <c r="J127" i="2"/>
  <c r="J123" i="2"/>
  <c r="BK131" i="3"/>
  <c r="J119" i="3"/>
  <c r="BK127" i="3"/>
  <c r="J127" i="4"/>
  <c r="J129" i="4"/>
  <c r="BK127" i="5"/>
  <c r="BK123" i="2"/>
  <c r="J121" i="3"/>
  <c r="BK121" i="3"/>
  <c r="BK123" i="3"/>
  <c r="BK125" i="4"/>
  <c r="BK119" i="4"/>
  <c r="J129" i="5"/>
  <c r="J123" i="5"/>
  <c r="J125" i="2"/>
  <c r="BK125" i="3"/>
  <c r="J121" i="4"/>
  <c r="BK121" i="2"/>
  <c r="J123" i="3"/>
  <c r="J121" i="5"/>
  <c r="J121" i="2"/>
  <c r="BK119" i="2"/>
  <c r="J125" i="3"/>
  <c r="BK129" i="3"/>
  <c r="J125" i="4"/>
  <c r="J127" i="5"/>
  <c r="BK119" i="5"/>
  <c r="BK125" i="2"/>
  <c r="AS94" i="1"/>
  <c r="J119" i="4"/>
  <c r="J123" i="4"/>
  <c r="J125" i="5"/>
  <c r="BK125" i="5"/>
  <c r="BK127" i="2"/>
  <c r="J119" i="2"/>
  <c r="J129" i="3"/>
  <c r="J127" i="3"/>
  <c r="BK119" i="3"/>
  <c r="BK129" i="4"/>
  <c r="BK123" i="4"/>
  <c r="J119" i="5"/>
  <c r="BK129" i="5"/>
  <c r="BK121" i="4"/>
  <c r="J131" i="5"/>
  <c r="BK131" i="5"/>
  <c r="BK123" i="5"/>
  <c r="BK121" i="5"/>
  <c r="BK118" i="3" l="1"/>
  <c r="BK117" i="3" s="1"/>
  <c r="J117" i="3" s="1"/>
  <c r="P118" i="2"/>
  <c r="P117" i="2" s="1"/>
  <c r="AU95" i="1" s="1"/>
  <c r="R118" i="3"/>
  <c r="R117" i="3" s="1"/>
  <c r="R118" i="4"/>
  <c r="R117" i="4" s="1"/>
  <c r="T118" i="4"/>
  <c r="T117" i="4" s="1"/>
  <c r="BK118" i="2"/>
  <c r="BK117" i="2" s="1"/>
  <c r="J117" i="2" s="1"/>
  <c r="P118" i="3"/>
  <c r="P117" i="3" s="1"/>
  <c r="AU96" i="1" s="1"/>
  <c r="R118" i="2"/>
  <c r="R117" i="2" s="1"/>
  <c r="P118" i="4"/>
  <c r="P117" i="4" s="1"/>
  <c r="AU97" i="1" s="1"/>
  <c r="BK118" i="5"/>
  <c r="BK117" i="5" s="1"/>
  <c r="J117" i="5" s="1"/>
  <c r="J96" i="5" s="1"/>
  <c r="T118" i="2"/>
  <c r="T117" i="2" s="1"/>
  <c r="P118" i="5"/>
  <c r="P117" i="5"/>
  <c r="AU98" i="1" s="1"/>
  <c r="R118" i="5"/>
  <c r="R117" i="5" s="1"/>
  <c r="T118" i="3"/>
  <c r="T117" i="3" s="1"/>
  <c r="BK118" i="4"/>
  <c r="J118" i="4" s="1"/>
  <c r="J97" i="4" s="1"/>
  <c r="T118" i="5"/>
  <c r="T117" i="5" s="1"/>
  <c r="E107" i="5"/>
  <c r="BE119" i="5"/>
  <c r="BE121" i="5"/>
  <c r="BE127" i="5"/>
  <c r="BE131" i="5"/>
  <c r="J89" i="5"/>
  <c r="F114" i="5"/>
  <c r="BE129" i="5"/>
  <c r="BE123" i="5"/>
  <c r="BE125" i="5"/>
  <c r="J111" i="4"/>
  <c r="J118" i="3"/>
  <c r="J97" i="3"/>
  <c r="E85" i="4"/>
  <c r="BE119" i="4"/>
  <c r="BE123" i="4"/>
  <c r="F92" i="4"/>
  <c r="BE125" i="4"/>
  <c r="BE127" i="4"/>
  <c r="BE129" i="4"/>
  <c r="BE121" i="4"/>
  <c r="F92" i="3"/>
  <c r="J118" i="2"/>
  <c r="J97" i="2" s="1"/>
  <c r="E85" i="3"/>
  <c r="BE119" i="3"/>
  <c r="BE123" i="3"/>
  <c r="J111" i="3"/>
  <c r="BE121" i="3"/>
  <c r="BE127" i="3"/>
  <c r="BE129" i="3"/>
  <c r="BE131" i="3"/>
  <c r="BE125" i="3"/>
  <c r="E85" i="2"/>
  <c r="BE119" i="2"/>
  <c r="BE123" i="2"/>
  <c r="F92" i="2"/>
  <c r="BE121" i="2"/>
  <c r="BE127" i="2"/>
  <c r="J89" i="2"/>
  <c r="BE125" i="2"/>
  <c r="F37" i="3"/>
  <c r="BD96" i="1" s="1"/>
  <c r="F37" i="5"/>
  <c r="BD98" i="1" s="1"/>
  <c r="F35" i="3"/>
  <c r="BB96" i="1" s="1"/>
  <c r="F34" i="5"/>
  <c r="BA98" i="1" s="1"/>
  <c r="F36" i="3"/>
  <c r="BC96" i="1"/>
  <c r="F36" i="5"/>
  <c r="BC98" i="1" s="1"/>
  <c r="J34" i="2"/>
  <c r="AW95" i="1"/>
  <c r="F34" i="4"/>
  <c r="BA97" i="1"/>
  <c r="F37" i="2"/>
  <c r="BD95" i="1"/>
  <c r="J34" i="4"/>
  <c r="AW97" i="1" s="1"/>
  <c r="F34" i="2"/>
  <c r="BA95" i="1"/>
  <c r="F35" i="4"/>
  <c r="BB97" i="1" s="1"/>
  <c r="F35" i="2"/>
  <c r="BB95" i="1" s="1"/>
  <c r="F36" i="4"/>
  <c r="BC97" i="1" s="1"/>
  <c r="F34" i="3"/>
  <c r="BA96" i="1" s="1"/>
  <c r="J34" i="5"/>
  <c r="AW98" i="1" s="1"/>
  <c r="F36" i="2"/>
  <c r="BC95" i="1"/>
  <c r="F37" i="4"/>
  <c r="BD97" i="1" s="1"/>
  <c r="J34" i="3"/>
  <c r="AW96" i="1" s="1"/>
  <c r="F35" i="5"/>
  <c r="BB98" i="1" s="1"/>
  <c r="J30" i="2" l="1"/>
  <c r="J96" i="2"/>
  <c r="J96" i="3"/>
  <c r="J30" i="3"/>
  <c r="BK117" i="4"/>
  <c r="J117" i="4"/>
  <c r="J30" i="4" s="1"/>
  <c r="AG97" i="1" s="1"/>
  <c r="J96" i="4"/>
  <c r="AG95" i="1"/>
  <c r="J118" i="5"/>
  <c r="J97" i="5"/>
  <c r="AG96" i="1"/>
  <c r="J33" i="2"/>
  <c r="AV95" i="1" s="1"/>
  <c r="AT95" i="1" s="1"/>
  <c r="J33" i="5"/>
  <c r="AV98" i="1" s="1"/>
  <c r="AT98" i="1" s="1"/>
  <c r="AU94" i="1"/>
  <c r="F33" i="3"/>
  <c r="AZ96" i="1"/>
  <c r="BD94" i="1"/>
  <c r="W33" i="1" s="1"/>
  <c r="J30" i="5"/>
  <c r="AG98" i="1" s="1"/>
  <c r="F33" i="2"/>
  <c r="AZ95" i="1"/>
  <c r="F33" i="5"/>
  <c r="AZ98" i="1" s="1"/>
  <c r="J33" i="4"/>
  <c r="AV97" i="1"/>
  <c r="AT97" i="1"/>
  <c r="J33" i="3"/>
  <c r="AV96" i="1" s="1"/>
  <c r="AT96" i="1" s="1"/>
  <c r="AN96" i="1" s="1"/>
  <c r="BB94" i="1"/>
  <c r="W31" i="1"/>
  <c r="F33" i="4"/>
  <c r="AZ97" i="1"/>
  <c r="BA94" i="1"/>
  <c r="W30" i="1"/>
  <c r="BC94" i="1"/>
  <c r="AY94" i="1" s="1"/>
  <c r="AN95" i="1" l="1"/>
  <c r="AG94" i="1"/>
  <c r="AK26" i="1" s="1"/>
  <c r="AN97" i="1"/>
  <c r="J39" i="5"/>
  <c r="J39" i="4"/>
  <c r="J39" i="3"/>
  <c r="J39" i="2"/>
  <c r="AN98" i="1"/>
  <c r="AX94" i="1"/>
  <c r="AZ94" i="1"/>
  <c r="AV94" i="1"/>
  <c r="AK29" i="1" s="1"/>
  <c r="W32" i="1"/>
  <c r="AW94" i="1"/>
  <c r="AK30" i="1" s="1"/>
  <c r="AK35" i="1" l="1"/>
  <c r="AT94" i="1"/>
  <c r="W29" i="1"/>
  <c r="AN94" i="1" l="1"/>
</calcChain>
</file>

<file path=xl/sharedStrings.xml><?xml version="1.0" encoding="utf-8"?>
<sst xmlns="http://schemas.openxmlformats.org/spreadsheetml/2006/main" count="1049" uniqueCount="225">
  <si>
    <t>Export Komplet</t>
  </si>
  <si>
    <t/>
  </si>
  <si>
    <t>2.0</t>
  </si>
  <si>
    <t>False</t>
  </si>
  <si>
    <t>{646eaaed-53f4-4901-ac2d-95f3d32e8b07}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</si>
  <si>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</si>
  <si>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</si>
  <si>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</si>
  <si>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</si>
  <si>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</si>
  <si>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</si>
  <si>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</si>
  <si>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</si>
  <si>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</si>
  <si>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</si>
  <si>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</si>
  <si>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Revizní činnost elektrického zařízení SEE v obvodu OŘ Plzeň 2026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</si>
  <si>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</si>
  <si>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</si>
  <si>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</si>
  <si>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</si>
  <si>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</si>
  <si>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</si>
  <si>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</si>
  <si>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</si>
  <si>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</si>
  <si>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</si>
  <si>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</si>
  <si>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</si>
  <si>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</si>
  <si>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</si>
  <si>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</si>
  <si>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</si>
  <si>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</si>
  <si>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</si>
  <si>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</si>
  <si>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</si>
  <si>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</si>
  <si>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</si>
  <si>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</si>
  <si>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</si>
  <si>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</si>
  <si>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</si>
  <si>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</si>
  <si>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</si>
  <si>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</si>
  <si>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</si>
  <si>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</si>
  <si>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</si>
  <si>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</si>
  <si>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</si>
  <si>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</si>
  <si>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</si>
  <si>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</si>
  <si>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</si>
  <si>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</si>
  <si>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</si>
  <si>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</si>
  <si>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</si>
  <si>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</si>
  <si>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</si>
  <si>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</si>
  <si>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</si>
  <si>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</si>
  <si>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</si>
  <si>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</si>
  <si>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</si>
  <si>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</si>
  <si>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</si>
  <si>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</si>
  <si>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</si>
  <si>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</si>
  <si>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</si>
  <si>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</si>
  <si>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</si>
  <si>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</si>
  <si>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</si>
  <si>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Prohlídky oblast Plzeň</t>
  </si>
  <si>
    <t>STA</t>
  </si>
  <si>
    <t>1</t>
  </si>
  <si>
    <t>{1a2e1586-c76f-46e4-8e2b-cc917cfbb43b}</t>
  </si>
  <si>
    <t>2</t>
  </si>
  <si>
    <t>02</t>
  </si>
  <si>
    <t>Prohlídky oblast Čes...</t>
  </si>
  <si>
    <t>{e6d2afce-e08d-4287-ad6c-8b9416d4e585}</t>
  </si>
  <si>
    <t>03</t>
  </si>
  <si>
    <t>Revize SPS oblast Plzeň</t>
  </si>
  <si>
    <t>{a81aae0e-ed3d-434b-8859-4ff1f70be874}</t>
  </si>
  <si>
    <t>04</t>
  </si>
  <si>
    <t>Revize SPS oblast Če...</t>
  </si>
  <si>
    <t>{6239b464-7ca7-4d4f-9d6a-c268f0540e57}</t>
  </si>
  <si>
    <t>KRYCÍ LIST SOUPISU PRACÍ</t>
  </si>
  <si>
    <t>Objekt:</t>
  </si>
  <si>
    <t>01 - Prohlídky oblast Plzeň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</si>
  <si>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</si>
  <si>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</si>
  <si>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</si>
  <si>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</si>
  <si>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</si>
  <si>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</si>
  <si>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</si>
  <si>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</si>
  <si>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</si>
  <si>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</si>
  <si>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</si>
  <si>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</si>
  <si>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</si>
  <si>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</si>
  <si>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</si>
  <si>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</si>
  <si>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</si>
  <si>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</si>
  <si>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</si>
  <si>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</si>
  <si>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</si>
  <si>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</si>
  <si>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</si>
  <si>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3</t>
  </si>
  <si>
    <t>K</t>
  </si>
  <si>
    <t>7499253520</t>
  </si>
  <si>
    <t xml:space="preserve"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</t>
  </si>
  <si>
    <t>kus</t>
  </si>
  <si>
    <t>Sborník UOŽI 01 2025</t>
  </si>
  <si>
    <t>512</t>
  </si>
  <si>
    <t>-1519956597</t>
  </si>
  <si>
    <t>P</t>
  </si>
  <si>
    <t>Poznámka k položce:_x000D_
Přeštice -  TS 22/0,4kV_x000D_
Švihov u Klatovy -  TS 22/0,4kV_x000D_
Plzeň hl.n.  - TS 22/0,4kV Sušická_x000D_
Špičák -  TS 22/0,4kV_x000D_
Plzeň Křimice -  TS 22/0,4kV_x000D_
Stříbro -  TS 22/0,4kV_x000D_
Mirošov -  TS 22/0,4kV_x000D_
Plzeň hl.n. - TS 22/0,4kV Triangl</t>
  </si>
  <si>
    <t>7499253540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</si>
  <si>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</t>
  </si>
  <si>
    <t>-602543810</t>
  </si>
  <si>
    <t>Poznámka k položce:_x000D_
Klatovy - TNS Klatovy_x000D_
Mýto - TNS Mýto</t>
  </si>
  <si>
    <t>5</t>
  </si>
  <si>
    <t>7499253566</t>
  </si>
  <si>
    <t>Provedení prohlídky a zkoušky v provozu (§ 48) transformovny transformovny 25 kV pro EOV - celková prohlídka zařízení provozního souboru nebo stavebního objektu včetně měření, zkoušek zařízení tohoto provozního souboru nebo stavebního objektu osobou odbor</t>
  </si>
  <si>
    <t>1786208578</t>
  </si>
  <si>
    <t>Poznámka k položce:_x000D_
Plzeň Křimice - TS 1 EOV_x000D_
Plzeň Křimice - TS 2 EOV_x000D_
Plzeň Křimice - TS 3 EOV_x000D_
Ošelín - TS EOV_x000D_
Pavlovice	 - TS EOV_x000D_
Plzeň šeř. n. - TS 8 EOV - Seř.n._x000D_
Kařízek - TS 1 EOV_x000D_
Kařízek - TS 2 EOV_x000D_
Plzeň seř. n. - TS 1 EOV_x000D_
Plzeň seř. n. - TS 2 EOV_x000D_
Plzeň seř. n. - TS 3 EOV_x000D_
Starý Plzenec - TS 1 EOV_x000D_
Starý Plzenec - TS 2 EOV</t>
  </si>
  <si>
    <t>7499253568</t>
  </si>
  <si>
    <t>Provedení prohlídky a zkoušky v provozu (§ 48) transformovny transformovny 25 kV pro ZZ - celková prohlídka zařízení provozního souboru nebo stavebního objektu včetně měření, zkoušek zařízení tohoto provozního souboru nebo stavebního objektu osobou odborn</t>
  </si>
  <si>
    <t>1764872103</t>
  </si>
  <si>
    <t>Poznámka k položce:_x000D_
Plzeň hl.n. - TS 5 UNZ_x000D_
Planá u Mariánských Lázní - DJŽV_x000D_
Plzeň Koterov - FELB</t>
  </si>
  <si>
    <t>7499253570</t>
  </si>
  <si>
    <t xml:space="preserve">Provedení prohlídky a zkoušky v provozu (§ 48) transformovny transformovny 25/3 kV předtápěcí - celková prohlídka zařízení provozního souboru nebo stavebního objektu včetně měření, zkoušek zařízení tohoto provozního souboru nebo stavebního objektu osobou </t>
  </si>
  <si>
    <t>1395930730</t>
  </si>
  <si>
    <t>Poznámka k položce:_x000D_
Plzeň hl.n. - EPZ Lobzy</t>
  </si>
  <si>
    <t>02 - Prohlídky oblast Čes...</t>
  </si>
  <si>
    <t>7499253510</t>
  </si>
  <si>
    <t>Provedení prohlídky a zkoušky v provozu (§ 48) transformovny stožárové, sloupové do 1000 kVA</t>
  </si>
  <si>
    <t>262144</t>
  </si>
  <si>
    <t>1018158375</t>
  </si>
  <si>
    <t>Poznámka k položce:_x000D_
Poznámka k položce: ŽST - název obj. České Budějovice stavědlo JIH - TS 22/0,4kV Ražice žst. - TS 22/0,4kV</t>
  </si>
  <si>
    <t>Provedení prohlídky a zkoušky v provozu (§ 48) transformovny zděné, BTS, betonové do 1000 kVA</t>
  </si>
  <si>
    <t>-1604048966</t>
  </si>
  <si>
    <t>Poznámka k položce:_x000D_
Poznámka k položce: ŽST - název obj. Kardašova Řečice - TS 22/0,4kV Čičenice - TS 22/0,4kV Strakonice - TS 22/0,4kV</t>
  </si>
  <si>
    <t>Provedení prohlídky a zkoušky v provozu (§ 48) transformovny trakční napájecí stanice včetně rozvodny 110 kV a FKZ</t>
  </si>
  <si>
    <t>-1823798289</t>
  </si>
  <si>
    <t>Poznámka k položce:_x000D_
Poznámka k položce: ŽST - název obj. Velešín - TNS</t>
  </si>
  <si>
    <t>7499253552</t>
  </si>
  <si>
    <t>Provedení prohlídky a zkoušky v provozu (§ 48) transformovny trakční spínací stanice jedno vyp</t>
  </si>
  <si>
    <t>-216325834</t>
  </si>
  <si>
    <t>Poznámka k položce:_x000D_
Poznámka k položce: ŽST - název obj. České Budějovice -	Rožnov SPS Jindřichův Hradec -  SPS</t>
  </si>
  <si>
    <t>Provedení prohlídky a zkoušky v provozu (§ 48) transformovny transformovny 25 kV pro EOV</t>
  </si>
  <si>
    <t>-1589449201</t>
  </si>
  <si>
    <t>Poznámka k položce:_x000D_
Poznámka k položce: ŽST - název obj. České Budějovice - Rožnov  - TS  EOV České Budějovice - st.7  - TS3  EOV Hluboká n/V - TS EOV+UNZ Dynín - TS2  EOV+UNZ</t>
  </si>
  <si>
    <t>6</t>
  </si>
  <si>
    <t>Provedení prohlídky a zkoušky v provozu (§ 48) transformovny transformovny 25/3 kV předtápěcí</t>
  </si>
  <si>
    <t>1591394269</t>
  </si>
  <si>
    <t>Poznámka k položce:_x000D_
Poznámka k položce: ŽST - název obj. České Budějovice -	Č B SEVER  EPZ</t>
  </si>
  <si>
    <t>7</t>
  </si>
  <si>
    <t>7499253550</t>
  </si>
  <si>
    <t>Provedení prohlídky a zkoušky v provozu (§ 48) transformovny trakční spínací stanice čtyř vyp</t>
  </si>
  <si>
    <t>75395428</t>
  </si>
  <si>
    <t>Poznámka k položce:_x000D_
Poznámka k položce: ŽST - název obj. Neplachov - SPS</t>
  </si>
  <si>
    <t>03 - Revize SPS oblast Plzeň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</si>
  <si>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</si>
  <si>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</t>
  </si>
  <si>
    <t>-612845890</t>
  </si>
  <si>
    <t>Poznámka k položce:_x000D_
Dobřany - SSZT budova RZZ_x000D_
Hradec u Stoda - budova zastávky (+ S,Ž)_x000D_
Domažlice - kolejová váha (budova)_x000D_
Staňkov - ST sklad_x000D_
Nýrsko - ST sklad a garáž MUV (bývalá výtopna)_x000D_
Staňkov - ST garáž MUV_x000D_
Staňkov 81 - ST provozní budova TO (+ PP,VP,KP,Ž)_x000D_
Nýrsko - ST útulek (+ VP,Ž)_x000D_
Sušice - ST sklady a dílny_x000D_
Sušice 224 - ST provozní budova (bývalý str.d.č. 19/12)_x000D_
Hostouň 179 - výpravní budova_x000D_
Ždírec - výpravní budova_x000D_
Hrádek u Sušice 95 - výpravní budova_x000D_
Nýrsko - ST garáž pro osobní automobil_x000D_
Plzeň hl.n. - stanoviště výpravčích_x000D_
Nýrsko 604 - vodárna s bytovou a provozní částí ST</t>
  </si>
  <si>
    <t>7499252566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</si>
  <si>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</t>
  </si>
  <si>
    <t>-1212233582</t>
  </si>
  <si>
    <t>Poznámka k položce:_x000D_
Horní Bříza zastávka - budova zastávky (+ VP,KP,PP)_x000D_
Radonice výhybna/Milavče - budova výhybny_x000D_
Vranov u Stříbra - SSZT budova RZZ_x000D_
Třemošná u Plzně 111 - výpravní budova_x000D_
Horní Bříza 29 - výpravní budova_x000D_
Česká Kubice 44 - výpravní budova_x000D_
Nemilkov 42 - výpravní budova_x000D_
Nezvěstice 52 - výpravní budova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</si>
  <si>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</si>
  <si>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</t>
  </si>
  <si>
    <t>-353916435</t>
  </si>
  <si>
    <t>Poznámka k položce:_x000D_
Chodová Planá 213 - výpravní budova_x000D_
Pavlovice - výpravní budova_x000D_
Holoubkov 38 - výpravní budova_x000D_
Plzeň Křimice 600 - výpravní budova_x000D_
Kozolupy 69 - výpravní budova_x000D_
Pačejov 59 - výpravní budova_x000D_
Horažďovice předm. 432 - výpravní budova_x000D_
Blovice 181 - výpravní budova_x000D_
Horažďovice 427 - výpravní budova_x000D_
Sušice 223 - výpravní budova_x000D_
Kolinec 142 - výpravní budova_x000D_
Nýrsko 602 - výpravní budova_x000D_
Železná Ruda-Alžbětín/Debrník 30 - výpravní budova_x000D_
Žihle 126 - výpravní budova_x000D_
Pňovany 95 - výpravní budova</t>
  </si>
  <si>
    <t>7499252570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</si>
  <si>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</t>
  </si>
  <si>
    <t>710352959</t>
  </si>
  <si>
    <t>Poznámka k položce:_x000D_
4x Plzeň,Sušická 1168/23 - OŘ admin.budova (+ VP,KP,PP)_x000D_
Starý Plzenec 174 - výpravní budova_x000D_
Plzeň hl.n. - ústřední stavědlo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</si>
  <si>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</si>
  <si>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</t>
  </si>
  <si>
    <t>620155184</t>
  </si>
  <si>
    <t>Poznámka k položce:_x000D_
Horní Bříza zastávka - budova zastávky (+ VP,KP,PP)_x000D_
Hradec u Stoda - budova zastávky (+ S,Ž)_x000D_
Chotěšov u Stoda - budova zastávky (+ VP,Ž,PP)_x000D_
Radonice výhybna/Milavče - budova výhybny_x000D_
Šťáhlavice TNS - SEE provozní budova_x000D_
Plzeň seř.n. - SEE trafostanice 22/0,4 kV_x000D_
Staňkov 81 - ST provozní budova TO (+ PP,VP,KP,Ž)_x000D_
Nýrsko - ST útulek (+ VP,Ž)_x000D_
Plzeň Křimice - SEE trafostanice 22/0,4 kV (prefa)_x000D_
Vranov u Stříbra - SSZT budova RZZ_x000D_
Chodová Planá 213 - výpravní budova_x000D_
Třemošná u Plzně 111 - výpravní budova_x000D_
Plzeň Křimice 600 - výpravní budova_x000D_
Kozolupy 69 - výpravní budova</t>
  </si>
  <si>
    <t>7499252592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</si>
  <si>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</t>
  </si>
  <si>
    <t>110681663</t>
  </si>
  <si>
    <t>Poznámka k položce:_x000D_
Tachov 609 - výpravní budova_x000D_
Kdyně/Prapořiště 80 - výpravní budova_x000D_
Česká Kubice 44 - výpravní budova_x000D_
Pačejov 59 - výpravní budova_x000D_
Nepomuk/Dvorec 49 - výpravní budova_x000D_
Horažďovice předm. 432 - výpravní budova_x000D_
Nemilkov 42 - výpravní budova_x000D_
Horažďovice 427 - výpravní budova_x000D_
Sušice 223 - výpravní budova_x000D_
Hrádek u Sušice 95 - výpravní budova_x000D_
Kolinec 142 - výpravní budova_x000D_
Nýrsko 602 - výpravní budova_x000D_
Nezvěstice 52 - výpravní budova_x000D_
Železná Ruda-Alžbětín/Debrník 30 - výpravní budova_x000D_
Žihle 126 - výpravní budova_x000D_
Pňovany 95 - výpravní budova_x000D_
Planá u M.L. TNS - SEE provozní budova R 27 kV</t>
  </si>
  <si>
    <t>04 - Revize SPS oblast Če...</t>
  </si>
  <si>
    <t>Vyhotovení pravidelné revizní zprávy pro vnitřní instalace doba provedení do 5 hod</t>
  </si>
  <si>
    <t>1253304388</t>
  </si>
  <si>
    <t>Poznámka k položce:_x000D_
Poznámka k položce: ŽST - název obj. Petříkov zast. -  rozvody NN České Budějovice jižní zast. - čekárna rozvody NN Omlenice - ČOV rozvody NN Holkov - ČOV rozvody NN České Budějovice Nemanice -  ocelová hala rozvody NN</t>
  </si>
  <si>
    <t>Vyhotovení pravidelné revizní zprávy pro vnitřní instalace doba provedení do 10 hod</t>
  </si>
  <si>
    <t>-1255644415</t>
  </si>
  <si>
    <t>Poznámka k položce:_x000D_
Poznámka k položce: ŽST - název obj. Děbolín - výpravní budova rozvody NN Volyně - sklad zboží  rozvody NN Lenora - zděná garáž MUV  rozvody NN Křemže - garáž MUV  rozvody NN Volary - garáž lokotraktor  rozvody NN Vlkov n/L - budova zastávky  rozvody NN Suchdol n/L - budova zastávky  rozvody NN České Budějovice - st.4   rozvody NN Majdalena zast. - strážný domek  rozvody NN Majdalena - obytná budova   rozvody NN Borovany - obytná budova   rozvody NN</t>
  </si>
  <si>
    <t>Vyhotovení pravidelné revizní zprávy pro vnitřní instalace doba provedení do 15 hod</t>
  </si>
  <si>
    <t>-647922232</t>
  </si>
  <si>
    <t>Poznámka k položce:_x000D_
Poznámka k položce: ŽST - název obj. Jindřichův Hradec - kanceláře, dílny TO rozvody NN Popelín - výpravní budova rozvody NN Putim - výpravní budova rozvody NN Protivín - provozní budova TO  rozvody NN Čičenice - provozní budova TO  rozvody NN Boršov n/V - výpravní budova rozvody NN Křemže - výpravní budova rozvody NN Borovany - výpravní budova rozvody NN Nová Ves u ČB - výpravní budova rozvody NN Lomnice n/L - výpravní budova rozvody NN Nová Ves n/L - výpravní budova rozvody NN Trocnov - výpravní budova rozvody NN Kaplice - budova RZZ  rozvody NN Rybník -  budova RZZ  rozvody NN Holkov -  budova RZZ  rozvody NN Omlenice -  budova RZZ  rozvody NN Kamenný Újezd -  budova RZZ  rozvody NN Omlenice - výpravní budova rozvody NN Kaplice - výpravní budova rozvody NN Kamenný Újezd - výpravní budova rozvody NN Holkov - výpravní budova rozvody NN Včelná - výpravní budova rozvody NN Bechyně - výpravní budova rozvody NN Božejovice - výpravní budova rozvody NN Chotýčany - výpravní budova rozvody NN Vrcovice - čekárna rozvody NN</t>
  </si>
  <si>
    <t>Vyhotovení pravidelné revizní zprávy pro vnitřní instalace doba provedení do 20 hod</t>
  </si>
  <si>
    <t>-1571870970</t>
  </si>
  <si>
    <t>Poznámka k položce:_x000D_
Poznámka k položce: ŽST - název obj. Kardašova Řečice - výpravní budova rozvody NN Protivín - garáž MUV, sklady TO, dílny rozvody NN Strakonice - technologická budova rozvody NN Hluboká n/V - výpravní budova rozvody NN Zliv - výpravní budova rozvody NN Dívčice - výpravní budova rozvody NN Nová Pec - výpravní budova rozvody NN Třeboň - výpravní budova rozvody NN Suchdol n/L - výpravní budova rozvody NN Milevsko - výpravní budova rozvody NN Písek město - výpravní budova rozvody NN Hluboká n/V Zámostí - výpravní budova rozvody NN Ševětín - výpravní budova rozvody NN Týn n/V - výpravní budova rozvody NN</t>
  </si>
  <si>
    <t>7499252572</t>
  </si>
  <si>
    <t>Vyhotovení pravidelné revizní zprávy pro vnitřní instalace doba provedení do 25 hod</t>
  </si>
  <si>
    <t>1371974451</t>
  </si>
  <si>
    <t>Poznámka k položce:_x000D_
Poznámka k položce: ŽST - název obj. Jindřichův Hradec - výpravní budova rozvody NN Ražice - výpravní budova rozvody NN Horní Dvořiště - výpravní budova rozvody NN Horní Dvořiště - přijímacíí budova rozvody NN</t>
  </si>
  <si>
    <t>7499252574</t>
  </si>
  <si>
    <t>Vyhotovení pravidelné revizní zprávy pro vnitřní instalace doba provedení do 30 hod</t>
  </si>
  <si>
    <t>-962908375</t>
  </si>
  <si>
    <t>Poznámka k položce:_x000D_
Poznámka k položce: ŽST - název obj. Strakonice - výpravní budova rozvody NN</t>
  </si>
  <si>
    <t>Vyhotovení pravidelné revizní zprávy pro hromosvody doba provedení do 10 hod</t>
  </si>
  <si>
    <t>1330512785</t>
  </si>
  <si>
    <t>Poznámka k položce:_x000D_
Poznámka k položce: ŽST - název obj. Planá n/L -  hromosvod výpravní budova Popelín -  hromosvod výpravní budova Jindřichův Hradec -  hromosvod výpravní budova Počátky-Žirovnice -  hromosvod výpravní budova Putim -  hromosvod výpravní budova Strakonice -  hromosvod výpravní budova Ražice -  hromosvod výpravní budova Protivín -  hromosvod výpravní budova Zliv -  hromosvod výpravní budova Český Krumlov -  hromosvod výpravní budova Dívčice -  hromosvod výpravní budova Hořice na Šumavě -  hromosvod výpravní budova Nová Ves n/L -  hromosvod výpravní budova České Velenice  -  hromosvod výpravní budova Trocnov -  hromosvod výpravní budova Omlenice -  hromosvod výpravní budova Horní Dvořiště -  hromosvod výpravní budova Horní Dvořiště -  hromosvod přijímací budova Kamenný Újezd - hromosvod výpravní budova Holkov - hromosvod výpravní budova Bechyně - hromosvod výpravní budova Milevsko - hromosvod výpravní budova Branice - hromosvod výpravní budova Písek Město - hromosvod výpravní budova Hluboká n/V Zámostí - hromosvod výpravní budova Chotýčany - hromosvod výpravní budova Protivín - hromosvod garáž MUV, sklady TO, dílny Strakonice -  hromosvod technologická  budova Volary - hromosvod  budova ATÚ České Budějovice - hromosvod st.1, kompas  České Budějovice - hromosvod st.4 České Budějovice - hromosvod kompas, dílny, soc. zařízení Majdalena -  hromosvod obytná budova Omlenice -  hromosvod  budova RZZ Nemanice -  hromosvod sklad paliva Horní Dvořiště -  hromosvod provozní budova TO</t>
  </si>
  <si>
    <t>Zadavatel: Správa železnic, státní organizace, Oblastní ředitelství Plzeň</t>
  </si>
  <si>
    <t>CZ70994234</t>
  </si>
  <si>
    <t>Soupis prací je sestaven s využitím Cenové soustavy ÚRS. Veškeré další informace vymezující popis a podmínky použití těchto položek z Cenové soustavy, které nejsou uvedeny přímo v soupisu prací, jsou neomezeně dílkově k dispozici na webu podmínky.urs.cz.</t>
  </si>
  <si>
    <t>VZ65425113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</si>
</sst>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left" vertical="center" wrapText="1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center" vertical="center" wrapText="1"/>
    </xf>
    <xf numFmtId="0" fontId="18" fillId="5" borderId="16" xfId="0" applyFont="1" applyFill="1" applyBorder="1" applyAlignment="1" applyProtection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4" fontId="20" fillId="0" borderId="0" xfId="0" applyNumberFormat="1" applyFont="1" applyProtection="1"/>
    <xf numFmtId="0" fontId="7" fillId="0" borderId="3" xfId="0" applyFont="1" applyBorder="1" applyProtection="1"/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49" fontId="33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N10" sqref="AN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53" t="s">
        <v>5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62" t="s">
        <v>224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R5" s="15"/>
      <c r="BE5" s="159" t="s">
        <v>14</v>
      </c>
      <c r="BS5" s="12" t="s">
        <v>6</v>
      </c>
    </row>
    <row r="6" spans="1:74" ht="36.950000000000003" customHeight="1">
      <c r="B6" s="15"/>
      <c r="D6" s="21" t="s">
        <v>15</v>
      </c>
      <c r="K6" s="163" t="s">
        <v>16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R6" s="15"/>
      <c r="BE6" s="160"/>
      <c r="BS6" s="12" t="s">
        <v>6</v>
      </c>
    </row>
    <row r="7" spans="1:74" ht="12" customHeight="1">
      <c r="B7" s="15"/>
      <c r="D7" s="22" t="s">
        <v>17</v>
      </c>
      <c r="K7" s="20" t="s">
        <v>1</v>
      </c>
      <c r="AK7" s="22" t="s">
        <v>18</v>
      </c>
      <c r="AN7" s="20" t="s">
        <v>1</v>
      </c>
      <c r="AR7" s="15"/>
      <c r="BE7" s="160"/>
      <c r="BS7" s="12" t="s">
        <v>6</v>
      </c>
    </row>
    <row r="8" spans="1:74" ht="12" customHeight="1">
      <c r="B8" s="15"/>
      <c r="D8" s="22" t="s">
        <v>19</v>
      </c>
      <c r="K8" s="20" t="s">
        <v>20</v>
      </c>
      <c r="AK8" s="22" t="s">
        <v>21</v>
      </c>
      <c r="AN8" s="127">
        <v>45986</v>
      </c>
      <c r="AR8" s="15"/>
      <c r="BE8" s="160"/>
      <c r="BS8" s="12" t="s">
        <v>6</v>
      </c>
    </row>
    <row r="9" spans="1:74" ht="14.45" customHeight="1">
      <c r="B9" s="15"/>
      <c r="AR9" s="15"/>
      <c r="BE9" s="160"/>
      <c r="BS9" s="12" t="s">
        <v>6</v>
      </c>
    </row>
    <row r="10" spans="1:74" ht="12" customHeight="1">
      <c r="B10" s="15"/>
      <c r="D10" s="22" t="s">
        <v>221</v>
      </c>
      <c r="AK10" s="22" t="s">
        <v>23</v>
      </c>
      <c r="AN10" s="20">
        <v>70994234</v>
      </c>
      <c r="AR10" s="15"/>
      <c r="BE10" s="160"/>
      <c r="BS10" s="12" t="s">
        <v>6</v>
      </c>
    </row>
    <row r="11" spans="1:74" ht="18.399999999999999" customHeight="1">
      <c r="B11" s="15"/>
      <c r="E11" s="20" t="s">
        <v>20</v>
      </c>
      <c r="AK11" s="22" t="s">
        <v>24</v>
      </c>
      <c r="AN11" s="20" t="s">
        <v>222</v>
      </c>
      <c r="AR11" s="15"/>
      <c r="BE11" s="160"/>
      <c r="BS11" s="12" t="s">
        <v>6</v>
      </c>
    </row>
    <row r="12" spans="1:74" ht="6.95" customHeight="1">
      <c r="B12" s="15"/>
      <c r="AR12" s="15"/>
      <c r="BE12" s="160"/>
      <c r="BS12" s="12" t="s">
        <v>6</v>
      </c>
    </row>
    <row r="13" spans="1:74" ht="12" customHeight="1">
      <c r="B13" s="15"/>
      <c r="D13" s="22" t="s">
        <v>25</v>
      </c>
      <c r="AK13" s="22" t="s">
        <v>23</v>
      </c>
      <c r="AN13" s="24" t="s">
        <v>26</v>
      </c>
      <c r="AR13" s="15"/>
      <c r="BE13" s="160"/>
      <c r="BS13" s="12" t="s">
        <v>6</v>
      </c>
    </row>
    <row r="14" spans="1:74" ht="12.75">
      <c r="B14" s="15"/>
      <c r="E14" s="195" t="s">
        <v>26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22" t="s">
        <v>24</v>
      </c>
      <c r="AN14" s="24" t="s">
        <v>26</v>
      </c>
      <c r="AR14" s="15"/>
      <c r="BE14" s="160"/>
      <c r="BS14" s="12" t="s">
        <v>6</v>
      </c>
    </row>
    <row r="15" spans="1:74" ht="6.95" customHeight="1">
      <c r="B15" s="15"/>
      <c r="AR15" s="15"/>
      <c r="BE15" s="160"/>
      <c r="BS15" s="12" t="s">
        <v>3</v>
      </c>
    </row>
    <row r="16" spans="1:74" ht="12" customHeight="1">
      <c r="B16" s="15"/>
      <c r="D16" s="22"/>
      <c r="AK16" s="22"/>
      <c r="AN16" s="20" t="s">
        <v>1</v>
      </c>
      <c r="AR16" s="15"/>
      <c r="BE16" s="160"/>
      <c r="BS16" s="12" t="s">
        <v>3</v>
      </c>
    </row>
    <row r="17" spans="2:71" ht="18.399999999999999" customHeight="1">
      <c r="B17" s="15"/>
      <c r="E17" s="20"/>
      <c r="AK17" s="22"/>
      <c r="AN17" s="20" t="s">
        <v>1</v>
      </c>
      <c r="AR17" s="15"/>
      <c r="BE17" s="160"/>
      <c r="BS17" s="12" t="s">
        <v>28</v>
      </c>
    </row>
    <row r="18" spans="2:71" ht="6.95" customHeight="1">
      <c r="B18" s="15"/>
      <c r="AR18" s="15"/>
      <c r="BE18" s="160"/>
      <c r="BS18" s="12" t="s">
        <v>6</v>
      </c>
    </row>
    <row r="19" spans="2:71" ht="12" customHeight="1">
      <c r="B19" s="15"/>
      <c r="D19" s="22"/>
      <c r="AK19" s="22"/>
      <c r="AN19" s="20" t="s">
        <v>1</v>
      </c>
      <c r="AR19" s="15"/>
      <c r="BE19" s="160"/>
      <c r="BS19" s="12" t="s">
        <v>6</v>
      </c>
    </row>
    <row r="20" spans="2:71" ht="18.399999999999999" customHeight="1">
      <c r="B20" s="15"/>
      <c r="E20" s="20"/>
      <c r="AK20" s="22"/>
      <c r="AN20" s="20" t="s">
        <v>1</v>
      </c>
      <c r="AR20" s="15"/>
      <c r="BE20" s="160"/>
      <c r="BS20" s="12" t="s">
        <v>28</v>
      </c>
    </row>
    <row r="21" spans="2:71" ht="6.95" customHeight="1">
      <c r="B21" s="15"/>
      <c r="AR21" s="15"/>
      <c r="BE21" s="160"/>
    </row>
    <row r="22" spans="2:71" ht="12" customHeight="1">
      <c r="B22" s="15"/>
      <c r="D22" s="22" t="s">
        <v>30</v>
      </c>
      <c r="AR22" s="15"/>
      <c r="BE22" s="160"/>
    </row>
    <row r="23" spans="2:71" ht="23.25" customHeight="1">
      <c r="B23" s="15"/>
      <c r="E23" s="164" t="s">
        <v>223</v>
      </c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R23" s="15"/>
      <c r="BE23" s="160"/>
    </row>
    <row r="24" spans="2:71" ht="6.95" customHeight="1">
      <c r="B24" s="15"/>
      <c r="AR24" s="15"/>
      <c r="BE24" s="160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60"/>
    </row>
    <row r="26" spans="2:71" s="1" customFormat="1" ht="25.9" customHeight="1">
      <c r="B26" s="27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0">
        <f>ROUND(AG94,2)</f>
        <v>0</v>
      </c>
      <c r="AL26" s="151"/>
      <c r="AM26" s="151"/>
      <c r="AN26" s="151"/>
      <c r="AO26" s="151"/>
      <c r="AR26" s="27"/>
      <c r="BE26" s="160"/>
    </row>
    <row r="27" spans="2:71" s="1" customFormat="1" ht="6.95" customHeight="1">
      <c r="B27" s="27"/>
      <c r="AR27" s="27"/>
      <c r="BE27" s="160"/>
    </row>
    <row r="28" spans="2:71" s="1" customFormat="1" ht="12.75">
      <c r="B28" s="27"/>
      <c r="L28" s="152" t="s">
        <v>32</v>
      </c>
      <c r="M28" s="152"/>
      <c r="N28" s="152"/>
      <c r="O28" s="152"/>
      <c r="P28" s="152"/>
      <c r="W28" s="152" t="s">
        <v>33</v>
      </c>
      <c r="X28" s="152"/>
      <c r="Y28" s="152"/>
      <c r="Z28" s="152"/>
      <c r="AA28" s="152"/>
      <c r="AB28" s="152"/>
      <c r="AC28" s="152"/>
      <c r="AD28" s="152"/>
      <c r="AE28" s="152"/>
      <c r="AK28" s="152" t="s">
        <v>34</v>
      </c>
      <c r="AL28" s="152"/>
      <c r="AM28" s="152"/>
      <c r="AN28" s="152"/>
      <c r="AO28" s="152"/>
      <c r="AR28" s="27"/>
      <c r="BE28" s="160"/>
    </row>
    <row r="29" spans="2:71" s="2" customFormat="1" ht="14.45" customHeight="1">
      <c r="B29" s="31"/>
      <c r="D29" s="22" t="s">
        <v>35</v>
      </c>
      <c r="F29" s="22" t="s">
        <v>36</v>
      </c>
      <c r="L29" s="146">
        <v>0.21</v>
      </c>
      <c r="M29" s="145"/>
      <c r="N29" s="145"/>
      <c r="O29" s="145"/>
      <c r="P29" s="145"/>
      <c r="W29" s="144">
        <f>ROUND(AZ94, 2)</f>
        <v>0</v>
      </c>
      <c r="X29" s="145"/>
      <c r="Y29" s="145"/>
      <c r="Z29" s="145"/>
      <c r="AA29" s="145"/>
      <c r="AB29" s="145"/>
      <c r="AC29" s="145"/>
      <c r="AD29" s="145"/>
      <c r="AE29" s="145"/>
      <c r="AK29" s="144">
        <f>ROUND(AV94, 2)</f>
        <v>0</v>
      </c>
      <c r="AL29" s="145"/>
      <c r="AM29" s="145"/>
      <c r="AN29" s="145"/>
      <c r="AO29" s="145"/>
      <c r="AR29" s="31"/>
      <c r="BE29" s="161"/>
    </row>
    <row r="30" spans="2:71" s="2" customFormat="1" ht="14.45" customHeight="1">
      <c r="B30" s="31"/>
      <c r="F30" s="22" t="s">
        <v>37</v>
      </c>
      <c r="L30" s="146">
        <v>0.12</v>
      </c>
      <c r="M30" s="145"/>
      <c r="N30" s="145"/>
      <c r="O30" s="145"/>
      <c r="P30" s="145"/>
      <c r="W30" s="144">
        <f>ROUND(BA94, 2)</f>
        <v>0</v>
      </c>
      <c r="X30" s="145"/>
      <c r="Y30" s="145"/>
      <c r="Z30" s="145"/>
      <c r="AA30" s="145"/>
      <c r="AB30" s="145"/>
      <c r="AC30" s="145"/>
      <c r="AD30" s="145"/>
      <c r="AE30" s="145"/>
      <c r="AK30" s="144">
        <f>ROUND(AW94, 2)</f>
        <v>0</v>
      </c>
      <c r="AL30" s="145"/>
      <c r="AM30" s="145"/>
      <c r="AN30" s="145"/>
      <c r="AO30" s="145"/>
      <c r="AR30" s="31"/>
      <c r="BE30" s="161"/>
    </row>
    <row r="31" spans="2:71" s="2" customFormat="1" ht="14.45" hidden="1" customHeight="1">
      <c r="B31" s="31"/>
      <c r="F31" s="22" t="s">
        <v>38</v>
      </c>
      <c r="L31" s="146">
        <v>0.21</v>
      </c>
      <c r="M31" s="145"/>
      <c r="N31" s="145"/>
      <c r="O31" s="145"/>
      <c r="P31" s="145"/>
      <c r="W31" s="144">
        <f>ROUND(BB94, 2)</f>
        <v>0</v>
      </c>
      <c r="X31" s="145"/>
      <c r="Y31" s="145"/>
      <c r="Z31" s="145"/>
      <c r="AA31" s="145"/>
      <c r="AB31" s="145"/>
      <c r="AC31" s="145"/>
      <c r="AD31" s="145"/>
      <c r="AE31" s="145"/>
      <c r="AK31" s="144">
        <v>0</v>
      </c>
      <c r="AL31" s="145"/>
      <c r="AM31" s="145"/>
      <c r="AN31" s="145"/>
      <c r="AO31" s="145"/>
      <c r="AR31" s="31"/>
      <c r="BE31" s="161"/>
    </row>
    <row r="32" spans="2:71" s="2" customFormat="1" ht="14.45" hidden="1" customHeight="1">
      <c r="B32" s="31"/>
      <c r="F32" s="22" t="s">
        <v>39</v>
      </c>
      <c r="L32" s="146">
        <v>0.12</v>
      </c>
      <c r="M32" s="145"/>
      <c r="N32" s="145"/>
      <c r="O32" s="145"/>
      <c r="P32" s="145"/>
      <c r="W32" s="144">
        <f>ROUND(BC94, 2)</f>
        <v>0</v>
      </c>
      <c r="X32" s="145"/>
      <c r="Y32" s="145"/>
      <c r="Z32" s="145"/>
      <c r="AA32" s="145"/>
      <c r="AB32" s="145"/>
      <c r="AC32" s="145"/>
      <c r="AD32" s="145"/>
      <c r="AE32" s="145"/>
      <c r="AK32" s="144">
        <v>0</v>
      </c>
      <c r="AL32" s="145"/>
      <c r="AM32" s="145"/>
      <c r="AN32" s="145"/>
      <c r="AO32" s="145"/>
      <c r="AR32" s="31"/>
      <c r="BE32" s="161"/>
    </row>
    <row r="33" spans="2:57" s="2" customFormat="1" ht="14.45" hidden="1" customHeight="1">
      <c r="B33" s="31"/>
      <c r="F33" s="22" t="s">
        <v>40</v>
      </c>
      <c r="L33" s="146">
        <v>0</v>
      </c>
      <c r="M33" s="145"/>
      <c r="N33" s="145"/>
      <c r="O33" s="145"/>
      <c r="P33" s="145"/>
      <c r="W33" s="144">
        <f>ROUND(BD94, 2)</f>
        <v>0</v>
      </c>
      <c r="X33" s="145"/>
      <c r="Y33" s="145"/>
      <c r="Z33" s="145"/>
      <c r="AA33" s="145"/>
      <c r="AB33" s="145"/>
      <c r="AC33" s="145"/>
      <c r="AD33" s="145"/>
      <c r="AE33" s="145"/>
      <c r="AK33" s="144">
        <v>0</v>
      </c>
      <c r="AL33" s="145"/>
      <c r="AM33" s="145"/>
      <c r="AN33" s="145"/>
      <c r="AO33" s="145"/>
      <c r="AR33" s="31"/>
      <c r="BE33" s="161"/>
    </row>
    <row r="34" spans="2:57" s="1" customFormat="1" ht="6.95" customHeight="1">
      <c r="B34" s="27"/>
      <c r="AR34" s="27"/>
      <c r="BE34" s="160"/>
    </row>
    <row r="35" spans="2:57" s="1" customFormat="1" ht="25.9" customHeight="1">
      <c r="B35" s="27"/>
      <c r="C35" s="32"/>
      <c r="D35" s="33" t="s">
        <v>41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42</v>
      </c>
      <c r="U35" s="34"/>
      <c r="V35" s="34"/>
      <c r="W35" s="34"/>
      <c r="X35" s="158" t="s">
        <v>43</v>
      </c>
      <c r="Y35" s="156"/>
      <c r="Z35" s="156"/>
      <c r="AA35" s="156"/>
      <c r="AB35" s="156"/>
      <c r="AC35" s="34"/>
      <c r="AD35" s="34"/>
      <c r="AE35" s="34"/>
      <c r="AF35" s="34"/>
      <c r="AG35" s="34"/>
      <c r="AH35" s="34"/>
      <c r="AI35" s="34"/>
      <c r="AJ35" s="34"/>
      <c r="AK35" s="155">
        <f>SUM(AK26:AK33)</f>
        <v>0</v>
      </c>
      <c r="AL35" s="156"/>
      <c r="AM35" s="156"/>
      <c r="AN35" s="156"/>
      <c r="AO35" s="157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44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45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7"/>
      <c r="D60" s="38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46</v>
      </c>
      <c r="AI60" s="29"/>
      <c r="AJ60" s="29"/>
      <c r="AK60" s="29"/>
      <c r="AL60" s="29"/>
      <c r="AM60" s="38" t="s">
        <v>47</v>
      </c>
      <c r="AN60" s="29"/>
      <c r="AO60" s="29"/>
      <c r="AR60" s="27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7"/>
      <c r="D64" s="36" t="s">
        <v>48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49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7"/>
      <c r="D75" s="38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46</v>
      </c>
      <c r="AI75" s="29"/>
      <c r="AJ75" s="29"/>
      <c r="AK75" s="29"/>
      <c r="AL75" s="29"/>
      <c r="AM75" s="38" t="s">
        <v>47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6" t="s">
        <v>50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2" t="s">
        <v>13</v>
      </c>
      <c r="L84" s="3" t="str">
        <f>K5</f>
        <v>VZ65425113</v>
      </c>
      <c r="AR84" s="43"/>
    </row>
    <row r="85" spans="1:91" s="4" customFormat="1" ht="36.950000000000003" customHeight="1">
      <c r="B85" s="44"/>
      <c r="C85" s="45" t="s">
        <v>15</v>
      </c>
      <c r="L85" s="147" t="str">
        <f>K6</f>
        <v>Revizní činnost elektrického zařízení SEE v obvodu OŘ Plzeň 2026</v>
      </c>
      <c r="M85" s="148"/>
      <c r="N85" s="148"/>
      <c r="O85" s="148"/>
      <c r="P85" s="148"/>
      <c r="Q85" s="148"/>
      <c r="R85" s="148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  <c r="AF85" s="148"/>
      <c r="AG85" s="148"/>
      <c r="AH85" s="148"/>
      <c r="AI85" s="148"/>
      <c r="AJ85" s="148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19</v>
      </c>
      <c r="L87" s="46" t="str">
        <f>IF(K8="","",K8)</f>
        <v xml:space="preserve"> </v>
      </c>
      <c r="AI87" s="22" t="s">
        <v>21</v>
      </c>
      <c r="AM87" s="149">
        <f>IF(AN8= "","",AN8)</f>
        <v>45986</v>
      </c>
      <c r="AN87" s="149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22</v>
      </c>
      <c r="L89" s="3" t="str">
        <f>IF(E11= "","",E11)</f>
        <v xml:space="preserve"> </v>
      </c>
      <c r="AI89" s="22" t="s">
        <v>27</v>
      </c>
      <c r="AM89" s="132" t="str">
        <f>IF(E17="","",E17)</f>
        <v/>
      </c>
      <c r="AN89" s="133"/>
      <c r="AO89" s="133"/>
      <c r="AP89" s="133"/>
      <c r="AR89" s="27"/>
      <c r="AS89" s="128" t="s">
        <v>51</v>
      </c>
      <c r="AT89" s="129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2" t="s">
        <v>25</v>
      </c>
      <c r="L90" s="3" t="str">
        <f>IF(E14= "Vyplň údaj","",E14)</f>
        <v/>
      </c>
      <c r="AI90" s="22" t="s">
        <v>29</v>
      </c>
      <c r="AM90" s="132" t="str">
        <f>IF(E20="","",E20)</f>
        <v/>
      </c>
      <c r="AN90" s="133"/>
      <c r="AO90" s="133"/>
      <c r="AP90" s="133"/>
      <c r="AR90" s="27"/>
      <c r="AS90" s="130"/>
      <c r="AT90" s="131"/>
      <c r="BD90" s="51"/>
    </row>
    <row r="91" spans="1:91" s="1" customFormat="1" ht="10.9" customHeight="1">
      <c r="B91" s="27"/>
      <c r="AR91" s="27"/>
      <c r="AS91" s="130"/>
      <c r="AT91" s="131"/>
      <c r="BD91" s="51"/>
    </row>
    <row r="92" spans="1:91" s="1" customFormat="1" ht="29.25" customHeight="1">
      <c r="B92" s="27"/>
      <c r="C92" s="134" t="s">
        <v>52</v>
      </c>
      <c r="D92" s="135"/>
      <c r="E92" s="135"/>
      <c r="F92" s="135"/>
      <c r="G92" s="135"/>
      <c r="H92" s="52"/>
      <c r="I92" s="137" t="s">
        <v>53</v>
      </c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6" t="s">
        <v>54</v>
      </c>
      <c r="AH92" s="135"/>
      <c r="AI92" s="135"/>
      <c r="AJ92" s="135"/>
      <c r="AK92" s="135"/>
      <c r="AL92" s="135"/>
      <c r="AM92" s="135"/>
      <c r="AN92" s="137" t="s">
        <v>55</v>
      </c>
      <c r="AO92" s="135"/>
      <c r="AP92" s="138"/>
      <c r="AQ92" s="53" t="s">
        <v>56</v>
      </c>
      <c r="AR92" s="27"/>
      <c r="AS92" s="54" t="s">
        <v>57</v>
      </c>
      <c r="AT92" s="55" t="s">
        <v>58</v>
      </c>
      <c r="AU92" s="55" t="s">
        <v>59</v>
      </c>
      <c r="AV92" s="55" t="s">
        <v>60</v>
      </c>
      <c r="AW92" s="55" t="s">
        <v>61</v>
      </c>
      <c r="AX92" s="55" t="s">
        <v>62</v>
      </c>
      <c r="AY92" s="55" t="s">
        <v>63</v>
      </c>
      <c r="AZ92" s="55" t="s">
        <v>64</v>
      </c>
      <c r="BA92" s="55" t="s">
        <v>65</v>
      </c>
      <c r="BB92" s="55" t="s">
        <v>66</v>
      </c>
      <c r="BC92" s="55" t="s">
        <v>67</v>
      </c>
      <c r="BD92" s="56" t="s">
        <v>68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69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42">
        <f>ROUND(SUM(AG95:AG98),2)</f>
        <v>0</v>
      </c>
      <c r="AH94" s="142"/>
      <c r="AI94" s="142"/>
      <c r="AJ94" s="142"/>
      <c r="AK94" s="142"/>
      <c r="AL94" s="142"/>
      <c r="AM94" s="142"/>
      <c r="AN94" s="143">
        <f>SUM(AG94,AT94)</f>
        <v>0</v>
      </c>
      <c r="AO94" s="143"/>
      <c r="AP94" s="143"/>
      <c r="AQ94" s="62" t="s">
        <v>1</v>
      </c>
      <c r="AR94" s="58"/>
      <c r="AS94" s="63">
        <f>ROUND(SUM(AS95:AS98),2)</f>
        <v>0</v>
      </c>
      <c r="AT94" s="64">
        <f>ROUND(SUM(AV94:AW94),2)</f>
        <v>0</v>
      </c>
      <c r="AU94" s="65">
        <f>ROUND(SUM(AU95:AU98),5)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ROUND(SUM(AZ95:AZ98),2)</f>
        <v>0</v>
      </c>
      <c r="BA94" s="64">
        <f>ROUND(SUM(BA95:BA98),2)</f>
        <v>0</v>
      </c>
      <c r="BB94" s="64">
        <f>ROUND(SUM(BB95:BB98),2)</f>
        <v>0</v>
      </c>
      <c r="BC94" s="64">
        <f>ROUND(SUM(BC95:BC98),2)</f>
        <v>0</v>
      </c>
      <c r="BD94" s="66">
        <f>ROUND(SUM(BD95:BD98),2)</f>
        <v>0</v>
      </c>
      <c r="BS94" s="67" t="s">
        <v>70</v>
      </c>
      <c r="BT94" s="67" t="s">
        <v>71</v>
      </c>
      <c r="BU94" s="68" t="s">
        <v>72</v>
      </c>
      <c r="BV94" s="67" t="s">
        <v>73</v>
      </c>
      <c r="BW94" s="67" t="s">
        <v>4</v>
      </c>
      <c r="BX94" s="67" t="s">
        <v>74</v>
      </c>
      <c r="CL94" s="67" t="s">
        <v>1</v>
      </c>
    </row>
    <row r="95" spans="1:91" s="6" customFormat="1" ht="16.5" customHeight="1">
      <c r="A95" s="69" t="s">
        <v>75</v>
      </c>
      <c r="B95" s="70"/>
      <c r="C95" s="71"/>
      <c r="D95" s="139" t="s">
        <v>76</v>
      </c>
      <c r="E95" s="139"/>
      <c r="F95" s="139"/>
      <c r="G95" s="139"/>
      <c r="H95" s="139"/>
      <c r="I95" s="72"/>
      <c r="J95" s="139" t="s">
        <v>77</v>
      </c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40">
        <f>'01 - Prohlídky oblast Plzeň'!J30</f>
        <v>0</v>
      </c>
      <c r="AH95" s="141"/>
      <c r="AI95" s="141"/>
      <c r="AJ95" s="141"/>
      <c r="AK95" s="141"/>
      <c r="AL95" s="141"/>
      <c r="AM95" s="141"/>
      <c r="AN95" s="140">
        <f>SUM(AG95,AT95)</f>
        <v>0</v>
      </c>
      <c r="AO95" s="141"/>
      <c r="AP95" s="141"/>
      <c r="AQ95" s="73" t="s">
        <v>78</v>
      </c>
      <c r="AR95" s="70"/>
      <c r="AS95" s="74">
        <v>0</v>
      </c>
      <c r="AT95" s="75">
        <f>ROUND(SUM(AV95:AW95),2)</f>
        <v>0</v>
      </c>
      <c r="AU95" s="76">
        <f>'01 - Prohlídky oblast Plzeň'!P117</f>
        <v>0</v>
      </c>
      <c r="AV95" s="75">
        <f>'01 - Prohlídky oblast Plzeň'!J33</f>
        <v>0</v>
      </c>
      <c r="AW95" s="75">
        <f>'01 - Prohlídky oblast Plzeň'!J34</f>
        <v>0</v>
      </c>
      <c r="AX95" s="75">
        <f>'01 - Prohlídky oblast Plzeň'!J35</f>
        <v>0</v>
      </c>
      <c r="AY95" s="75">
        <f>'01 - Prohlídky oblast Plzeň'!J36</f>
        <v>0</v>
      </c>
      <c r="AZ95" s="75">
        <f>'01 - Prohlídky oblast Plzeň'!F33</f>
        <v>0</v>
      </c>
      <c r="BA95" s="75">
        <f>'01 - Prohlídky oblast Plzeň'!F34</f>
        <v>0</v>
      </c>
      <c r="BB95" s="75">
        <f>'01 - Prohlídky oblast Plzeň'!F35</f>
        <v>0</v>
      </c>
      <c r="BC95" s="75">
        <f>'01 - Prohlídky oblast Plzeň'!F36</f>
        <v>0</v>
      </c>
      <c r="BD95" s="77">
        <f>'01 - Prohlídky oblast Plzeň'!F37</f>
        <v>0</v>
      </c>
      <c r="BT95" s="78" t="s">
        <v>79</v>
      </c>
      <c r="BV95" s="78" t="s">
        <v>73</v>
      </c>
      <c r="BW95" s="78" t="s">
        <v>80</v>
      </c>
      <c r="BX95" s="78" t="s">
        <v>4</v>
      </c>
      <c r="CL95" s="78" t="s">
        <v>1</v>
      </c>
      <c r="CM95" s="78" t="s">
        <v>81</v>
      </c>
    </row>
    <row r="96" spans="1:91" s="6" customFormat="1" ht="16.5" customHeight="1">
      <c r="A96" s="69" t="s">
        <v>75</v>
      </c>
      <c r="B96" s="70"/>
      <c r="C96" s="71"/>
      <c r="D96" s="139" t="s">
        <v>82</v>
      </c>
      <c r="E96" s="139"/>
      <c r="F96" s="139"/>
      <c r="G96" s="139"/>
      <c r="H96" s="139"/>
      <c r="I96" s="72"/>
      <c r="J96" s="139" t="s">
        <v>83</v>
      </c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40">
        <f>'02 - Prohlídky oblast Čes...'!J30</f>
        <v>0</v>
      </c>
      <c r="AH96" s="141"/>
      <c r="AI96" s="141"/>
      <c r="AJ96" s="141"/>
      <c r="AK96" s="141"/>
      <c r="AL96" s="141"/>
      <c r="AM96" s="141"/>
      <c r="AN96" s="140">
        <f>SUM(AG96,AT96)</f>
        <v>0</v>
      </c>
      <c r="AO96" s="141"/>
      <c r="AP96" s="141"/>
      <c r="AQ96" s="73" t="s">
        <v>78</v>
      </c>
      <c r="AR96" s="70"/>
      <c r="AS96" s="74">
        <v>0</v>
      </c>
      <c r="AT96" s="75">
        <f>ROUND(SUM(AV96:AW96),2)</f>
        <v>0</v>
      </c>
      <c r="AU96" s="76">
        <f>'02 - Prohlídky oblast Čes...'!P117</f>
        <v>0</v>
      </c>
      <c r="AV96" s="75">
        <f>'02 - Prohlídky oblast Čes...'!J33</f>
        <v>0</v>
      </c>
      <c r="AW96" s="75">
        <f>'02 - Prohlídky oblast Čes...'!J34</f>
        <v>0</v>
      </c>
      <c r="AX96" s="75">
        <f>'02 - Prohlídky oblast Čes...'!J35</f>
        <v>0</v>
      </c>
      <c r="AY96" s="75">
        <f>'02 - Prohlídky oblast Čes...'!J36</f>
        <v>0</v>
      </c>
      <c r="AZ96" s="75">
        <f>'02 - Prohlídky oblast Čes...'!F33</f>
        <v>0</v>
      </c>
      <c r="BA96" s="75">
        <f>'02 - Prohlídky oblast Čes...'!F34</f>
        <v>0</v>
      </c>
      <c r="BB96" s="75">
        <f>'02 - Prohlídky oblast Čes...'!F35</f>
        <v>0</v>
      </c>
      <c r="BC96" s="75">
        <f>'02 - Prohlídky oblast Čes...'!F36</f>
        <v>0</v>
      </c>
      <c r="BD96" s="77">
        <f>'02 - Prohlídky oblast Čes...'!F37</f>
        <v>0</v>
      </c>
      <c r="BT96" s="78" t="s">
        <v>79</v>
      </c>
      <c r="BV96" s="78" t="s">
        <v>73</v>
      </c>
      <c r="BW96" s="78" t="s">
        <v>84</v>
      </c>
      <c r="BX96" s="78" t="s">
        <v>4</v>
      </c>
      <c r="CL96" s="78" t="s">
        <v>1</v>
      </c>
      <c r="CM96" s="78" t="s">
        <v>81</v>
      </c>
    </row>
    <row r="97" spans="1:91" s="6" customFormat="1" ht="16.5" customHeight="1">
      <c r="A97" s="69" t="s">
        <v>75</v>
      </c>
      <c r="B97" s="70"/>
      <c r="C97" s="71"/>
      <c r="D97" s="139" t="s">
        <v>85</v>
      </c>
      <c r="E97" s="139"/>
      <c r="F97" s="139"/>
      <c r="G97" s="139"/>
      <c r="H97" s="139"/>
      <c r="I97" s="72"/>
      <c r="J97" s="139" t="s">
        <v>86</v>
      </c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40">
        <f>'03 - Revize SPS oblast Plzeň'!J30</f>
        <v>0</v>
      </c>
      <c r="AH97" s="141"/>
      <c r="AI97" s="141"/>
      <c r="AJ97" s="141"/>
      <c r="AK97" s="141"/>
      <c r="AL97" s="141"/>
      <c r="AM97" s="141"/>
      <c r="AN97" s="140">
        <f>SUM(AG97,AT97)</f>
        <v>0</v>
      </c>
      <c r="AO97" s="141"/>
      <c r="AP97" s="141"/>
      <c r="AQ97" s="73" t="s">
        <v>78</v>
      </c>
      <c r="AR97" s="70"/>
      <c r="AS97" s="74">
        <v>0</v>
      </c>
      <c r="AT97" s="75">
        <f>ROUND(SUM(AV97:AW97),2)</f>
        <v>0</v>
      </c>
      <c r="AU97" s="76">
        <f>'03 - Revize SPS oblast Plzeň'!P117</f>
        <v>0</v>
      </c>
      <c r="AV97" s="75">
        <f>'03 - Revize SPS oblast Plzeň'!J33</f>
        <v>0</v>
      </c>
      <c r="AW97" s="75">
        <f>'03 - Revize SPS oblast Plzeň'!J34</f>
        <v>0</v>
      </c>
      <c r="AX97" s="75">
        <f>'03 - Revize SPS oblast Plzeň'!J35</f>
        <v>0</v>
      </c>
      <c r="AY97" s="75">
        <f>'03 - Revize SPS oblast Plzeň'!J36</f>
        <v>0</v>
      </c>
      <c r="AZ97" s="75">
        <f>'03 - Revize SPS oblast Plzeň'!F33</f>
        <v>0</v>
      </c>
      <c r="BA97" s="75">
        <f>'03 - Revize SPS oblast Plzeň'!F34</f>
        <v>0</v>
      </c>
      <c r="BB97" s="75">
        <f>'03 - Revize SPS oblast Plzeň'!F35</f>
        <v>0</v>
      </c>
      <c r="BC97" s="75">
        <f>'03 - Revize SPS oblast Plzeň'!F36</f>
        <v>0</v>
      </c>
      <c r="BD97" s="77">
        <f>'03 - Revize SPS oblast Plzeň'!F37</f>
        <v>0</v>
      </c>
      <c r="BT97" s="78" t="s">
        <v>79</v>
      </c>
      <c r="BV97" s="78" t="s">
        <v>73</v>
      </c>
      <c r="BW97" s="78" t="s">
        <v>87</v>
      </c>
      <c r="BX97" s="78" t="s">
        <v>4</v>
      </c>
      <c r="CL97" s="78" t="s">
        <v>1</v>
      </c>
      <c r="CM97" s="78" t="s">
        <v>81</v>
      </c>
    </row>
    <row r="98" spans="1:91" s="6" customFormat="1" ht="16.5" customHeight="1">
      <c r="A98" s="69" t="s">
        <v>75</v>
      </c>
      <c r="B98" s="70"/>
      <c r="C98" s="71"/>
      <c r="D98" s="139" t="s">
        <v>88</v>
      </c>
      <c r="E98" s="139"/>
      <c r="F98" s="139"/>
      <c r="G98" s="139"/>
      <c r="H98" s="139"/>
      <c r="I98" s="72"/>
      <c r="J98" s="139" t="s">
        <v>89</v>
      </c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40">
        <f>'04 - Revize SPS oblast Če...'!J30</f>
        <v>0</v>
      </c>
      <c r="AH98" s="141"/>
      <c r="AI98" s="141"/>
      <c r="AJ98" s="141"/>
      <c r="AK98" s="141"/>
      <c r="AL98" s="141"/>
      <c r="AM98" s="141"/>
      <c r="AN98" s="140">
        <f>SUM(AG98,AT98)</f>
        <v>0</v>
      </c>
      <c r="AO98" s="141"/>
      <c r="AP98" s="141"/>
      <c r="AQ98" s="73" t="s">
        <v>78</v>
      </c>
      <c r="AR98" s="70"/>
      <c r="AS98" s="79">
        <v>0</v>
      </c>
      <c r="AT98" s="80">
        <f>ROUND(SUM(AV98:AW98),2)</f>
        <v>0</v>
      </c>
      <c r="AU98" s="81">
        <f>'04 - Revize SPS oblast Če...'!P117</f>
        <v>0</v>
      </c>
      <c r="AV98" s="80">
        <f>'04 - Revize SPS oblast Če...'!J33</f>
        <v>0</v>
      </c>
      <c r="AW98" s="80">
        <f>'04 - Revize SPS oblast Če...'!J34</f>
        <v>0</v>
      </c>
      <c r="AX98" s="80">
        <f>'04 - Revize SPS oblast Če...'!J35</f>
        <v>0</v>
      </c>
      <c r="AY98" s="80">
        <f>'04 - Revize SPS oblast Če...'!J36</f>
        <v>0</v>
      </c>
      <c r="AZ98" s="80">
        <f>'04 - Revize SPS oblast Če...'!F33</f>
        <v>0</v>
      </c>
      <c r="BA98" s="80">
        <f>'04 - Revize SPS oblast Če...'!F34</f>
        <v>0</v>
      </c>
      <c r="BB98" s="80">
        <f>'04 - Revize SPS oblast Če...'!F35</f>
        <v>0</v>
      </c>
      <c r="BC98" s="80">
        <f>'04 - Revize SPS oblast Če...'!F36</f>
        <v>0</v>
      </c>
      <c r="BD98" s="82">
        <f>'04 - Revize SPS oblast Če...'!F37</f>
        <v>0</v>
      </c>
      <c r="BT98" s="78" t="s">
        <v>79</v>
      </c>
      <c r="BV98" s="78" t="s">
        <v>73</v>
      </c>
      <c r="BW98" s="78" t="s">
        <v>90</v>
      </c>
      <c r="BX98" s="78" t="s">
        <v>4</v>
      </c>
      <c r="CL98" s="78" t="s">
        <v>1</v>
      </c>
      <c r="CM98" s="78" t="s">
        <v>81</v>
      </c>
    </row>
    <row r="99" spans="1:91" s="1" customFormat="1" ht="30" customHeight="1">
      <c r="B99" s="27"/>
      <c r="AR99" s="27"/>
    </row>
    <row r="100" spans="1:91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27"/>
    </row>
  </sheetData>
  <sheetProtection algorithmName="SHA-512" hashValue="m3LCdfji+uJia7SuYfnsGU98G2gIMwC8bOXeJcsPaCWEG/QD6XmAhSeB+LCIdJfG5Z4kt4NhL+0P2YS0a5otxw==" saltValue="HWuuFDPY+vtYfOFICAGC6w==" spinCount="100000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1 - Prohlídky oblast Plzeň'!C2" display="/" xr:uid="{00000000-0004-0000-0000-000000000000}"/>
    <hyperlink ref="A96" location="'02 - Prohlídky oblast Čes...'!C2" display="/" xr:uid="{00000000-0004-0000-0000-000001000000}"/>
    <hyperlink ref="A97" location="'03 - Revize SPS oblast Plzeň'!C2" display="/" xr:uid="{00000000-0004-0000-0000-000002000000}"/>
    <hyperlink ref="A98" location="'04 - Revize SPS oblast Če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9"/>
  <sheetViews>
    <sheetView showGridLines="0" workbookViewId="0">
      <selection activeCell="I127" activeCellId="4" sqref="I119 I121 I123 I125 I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16406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3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2" t="s">
        <v>80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81</v>
      </c>
    </row>
    <row r="4" spans="2:46" ht="24.95" customHeight="1">
      <c r="B4" s="15"/>
      <c r="D4" s="16" t="s">
        <v>91</v>
      </c>
      <c r="L4" s="15"/>
      <c r="M4" s="83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2" t="s">
        <v>15</v>
      </c>
      <c r="L6" s="15"/>
    </row>
    <row r="7" spans="2:46" ht="16.5" customHeight="1">
      <c r="B7" s="15"/>
      <c r="E7" s="166" t="str">
        <f>'Rekapitulace stavby'!K6</f>
        <v>Revizní činnost elektrického zařízení SEE v obvodu OŘ Plzeň 2026</v>
      </c>
      <c r="F7" s="167"/>
      <c r="G7" s="167"/>
      <c r="H7" s="167"/>
      <c r="L7" s="15"/>
    </row>
    <row r="8" spans="2:46" s="1" customFormat="1" ht="12" customHeight="1">
      <c r="B8" s="27"/>
      <c r="D8" s="22" t="s">
        <v>92</v>
      </c>
      <c r="L8" s="27"/>
    </row>
    <row r="9" spans="2:46" s="1" customFormat="1" ht="16.5" customHeight="1">
      <c r="B9" s="27"/>
      <c r="E9" s="147" t="s">
        <v>93</v>
      </c>
      <c r="F9" s="165"/>
      <c r="G9" s="165"/>
      <c r="H9" s="16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2" t="s">
        <v>17</v>
      </c>
      <c r="F11" s="20" t="s">
        <v>1</v>
      </c>
      <c r="I11" s="22" t="s">
        <v>18</v>
      </c>
      <c r="J11" s="20" t="s">
        <v>1</v>
      </c>
      <c r="L11" s="27"/>
    </row>
    <row r="12" spans="2:46" s="1" customFormat="1" ht="12" customHeight="1">
      <c r="B12" s="27"/>
      <c r="D12" s="22" t="s">
        <v>19</v>
      </c>
      <c r="F12" s="20" t="s">
        <v>20</v>
      </c>
      <c r="I12" s="22" t="s">
        <v>21</v>
      </c>
      <c r="J12" s="171">
        <f>'Rekapitulace stavby'!AN8</f>
        <v>45986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221</v>
      </c>
      <c r="I14" s="22" t="s">
        <v>23</v>
      </c>
      <c r="J14" s="20">
        <v>70994234</v>
      </c>
      <c r="L14" s="27"/>
    </row>
    <row r="15" spans="2:46" s="1" customFormat="1" ht="18" customHeight="1">
      <c r="B15" s="27"/>
      <c r="E15" s="20" t="s">
        <v>20</v>
      </c>
      <c r="I15" s="22" t="s">
        <v>24</v>
      </c>
      <c r="J15" s="20" t="s">
        <v>222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25</v>
      </c>
      <c r="I17" s="22" t="s">
        <v>23</v>
      </c>
      <c r="J17" s="23" t="str">
        <f>'Rekapitulace stavby'!AN13</f>
        <v>Vyplň údaj</v>
      </c>
      <c r="L17" s="27"/>
    </row>
    <row r="18" spans="2:12" s="1" customFormat="1" ht="18" customHeight="1">
      <c r="B18" s="27"/>
      <c r="E18" s="168" t="str">
        <f>'Rekapitulace stavby'!E14</f>
        <v>Vyplň údaj</v>
      </c>
      <c r="F18" s="170"/>
      <c r="G18" s="170"/>
      <c r="H18" s="170"/>
      <c r="I18" s="22" t="s">
        <v>24</v>
      </c>
      <c r="J18" s="23" t="str">
        <f>'Rekapitulace stavby'!AN14</f>
        <v>Vyplň údaj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/>
      <c r="I20" s="22"/>
      <c r="J20" s="20"/>
      <c r="L20" s="27"/>
    </row>
    <row r="21" spans="2:12" s="1" customFormat="1" ht="18" customHeight="1">
      <c r="B21" s="27"/>
      <c r="E21" s="20"/>
      <c r="I21" s="22"/>
      <c r="J21" s="20"/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/>
      <c r="I23" s="22"/>
      <c r="J23" s="20"/>
      <c r="L23" s="27"/>
    </row>
    <row r="24" spans="2:12" s="1" customFormat="1" ht="18" customHeight="1">
      <c r="B24" s="27"/>
      <c r="E24" s="20"/>
      <c r="I24" s="22"/>
      <c r="J24" s="20"/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30</v>
      </c>
      <c r="L26" s="27"/>
    </row>
    <row r="27" spans="2:12" s="7" customFormat="1" ht="16.5" customHeight="1">
      <c r="B27" s="84"/>
      <c r="E27" s="164" t="s">
        <v>1</v>
      </c>
      <c r="F27" s="164"/>
      <c r="G27" s="164"/>
      <c r="H27" s="164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31</v>
      </c>
      <c r="J30" s="61">
        <f>ROUND(J117,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50" t="s">
        <v>35</v>
      </c>
      <c r="E33" s="22" t="s">
        <v>36</v>
      </c>
      <c r="F33" s="86">
        <f>ROUND((SUM(BE117:BE128)),  2)</f>
        <v>0</v>
      </c>
      <c r="I33" s="87">
        <v>0.21</v>
      </c>
      <c r="J33" s="86">
        <f>ROUND(((SUM(BE117:BE128))*I33),  2)</f>
        <v>0</v>
      </c>
      <c r="L33" s="27"/>
    </row>
    <row r="34" spans="2:12" s="1" customFormat="1" ht="14.45" customHeight="1">
      <c r="B34" s="27"/>
      <c r="E34" s="22" t="s">
        <v>37</v>
      </c>
      <c r="F34" s="86">
        <f>ROUND((SUM(BF117:BF128)),  2)</f>
        <v>0</v>
      </c>
      <c r="I34" s="87">
        <v>0.12</v>
      </c>
      <c r="J34" s="86">
        <f>ROUND(((SUM(BF117:BF128))*I34),  2)</f>
        <v>0</v>
      </c>
      <c r="L34" s="27"/>
    </row>
    <row r="35" spans="2:12" s="1" customFormat="1" ht="14.45" hidden="1" customHeight="1">
      <c r="B35" s="27"/>
      <c r="E35" s="22" t="s">
        <v>38</v>
      </c>
      <c r="F35" s="86">
        <f>ROUND((SUM(BG117:BG128)),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2" t="s">
        <v>39</v>
      </c>
      <c r="F36" s="86">
        <f>ROUND((SUM(BH117:BH128)),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2" t="s">
        <v>40</v>
      </c>
      <c r="F37" s="86">
        <f>ROUND((SUM(BI117:BI128)),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41</v>
      </c>
      <c r="E39" s="52"/>
      <c r="F39" s="52"/>
      <c r="G39" s="90" t="s">
        <v>42</v>
      </c>
      <c r="H39" s="91" t="s">
        <v>43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44</v>
      </c>
      <c r="E50" s="37"/>
      <c r="F50" s="37"/>
      <c r="G50" s="36" t="s">
        <v>45</v>
      </c>
      <c r="H50" s="37"/>
      <c r="I50" s="37"/>
      <c r="J50" s="37"/>
      <c r="K50" s="37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 ht="12.75">
      <c r="B61" s="27"/>
      <c r="D61" s="38" t="s">
        <v>46</v>
      </c>
      <c r="E61" s="29"/>
      <c r="F61" s="94" t="s">
        <v>47</v>
      </c>
      <c r="G61" s="38" t="s">
        <v>46</v>
      </c>
      <c r="H61" s="29"/>
      <c r="I61" s="29"/>
      <c r="J61" s="95" t="s">
        <v>47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 ht="12.75">
      <c r="B65" s="27"/>
      <c r="D65" s="36" t="s">
        <v>48</v>
      </c>
      <c r="E65" s="37"/>
      <c r="F65" s="37"/>
      <c r="G65" s="36" t="s">
        <v>49</v>
      </c>
      <c r="H65" s="37"/>
      <c r="I65" s="37"/>
      <c r="J65" s="37"/>
      <c r="K65" s="37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 ht="12.75">
      <c r="B76" s="27"/>
      <c r="D76" s="38" t="s">
        <v>46</v>
      </c>
      <c r="E76" s="29"/>
      <c r="F76" s="94" t="s">
        <v>47</v>
      </c>
      <c r="G76" s="38" t="s">
        <v>46</v>
      </c>
      <c r="H76" s="29"/>
      <c r="I76" s="29"/>
      <c r="J76" s="95" t="s">
        <v>47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94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15</v>
      </c>
      <c r="L84" s="27"/>
    </row>
    <row r="85" spans="2:47" s="1" customFormat="1" ht="16.5" customHeight="1">
      <c r="B85" s="27"/>
      <c r="E85" s="166" t="str">
        <f>E7</f>
        <v>Revizní činnost elektrického zařízení SEE v obvodu OŘ Plzeň 2026</v>
      </c>
      <c r="F85" s="167"/>
      <c r="G85" s="167"/>
      <c r="H85" s="167"/>
      <c r="L85" s="27"/>
    </row>
    <row r="86" spans="2:47" s="1" customFormat="1" ht="12" customHeight="1">
      <c r="B86" s="27"/>
      <c r="C86" s="22" t="s">
        <v>92</v>
      </c>
      <c r="L86" s="27"/>
    </row>
    <row r="87" spans="2:47" s="1" customFormat="1" ht="16.5" customHeight="1">
      <c r="B87" s="27"/>
      <c r="E87" s="147" t="str">
        <f>E9</f>
        <v>01 - Prohlídky oblast Plzeň</v>
      </c>
      <c r="F87" s="165"/>
      <c r="G87" s="165"/>
      <c r="H87" s="16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19</v>
      </c>
      <c r="F89" s="20" t="str">
        <f>F12</f>
        <v xml:space="preserve"> </v>
      </c>
      <c r="I89" s="22" t="s">
        <v>21</v>
      </c>
      <c r="J89" s="47">
        <f>IF(J12="","",J12)</f>
        <v>45986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22</v>
      </c>
      <c r="F91" s="20" t="str">
        <f>E15</f>
        <v xml:space="preserve"> </v>
      </c>
      <c r="I91" s="22" t="s">
        <v>27</v>
      </c>
      <c r="J91" s="25">
        <f>E21</f>
        <v>0</v>
      </c>
      <c r="L91" s="27"/>
    </row>
    <row r="92" spans="2:47" s="1" customFormat="1" ht="15.2" customHeight="1">
      <c r="B92" s="27"/>
      <c r="C92" s="22" t="s">
        <v>25</v>
      </c>
      <c r="F92" s="20" t="str">
        <f>IF(E18="","",E18)</f>
        <v>Vyplň údaj</v>
      </c>
      <c r="I92" s="22" t="s">
        <v>29</v>
      </c>
      <c r="J92" s="25">
        <f>E24</f>
        <v>0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95</v>
      </c>
      <c r="D94" s="88"/>
      <c r="E94" s="88"/>
      <c r="F94" s="88"/>
      <c r="G94" s="88"/>
      <c r="H94" s="88"/>
      <c r="I94" s="88"/>
      <c r="J94" s="97" t="s">
        <v>96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97</v>
      </c>
      <c r="J96" s="61">
        <f>J117</f>
        <v>0</v>
      </c>
      <c r="L96" s="27"/>
      <c r="AU96" s="12" t="s">
        <v>98</v>
      </c>
    </row>
    <row r="97" spans="2:12" s="8" customFormat="1" ht="24.95" customHeight="1">
      <c r="B97" s="99"/>
      <c r="D97" s="100" t="s">
        <v>99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>
      <c r="B98" s="27"/>
      <c r="L98" s="27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>
      <c r="B104" s="27"/>
      <c r="C104" s="16" t="s">
        <v>100</v>
      </c>
      <c r="L104" s="27"/>
    </row>
    <row r="105" spans="2:12" s="1" customFormat="1" ht="6.95" customHeight="1">
      <c r="B105" s="27"/>
      <c r="L105" s="27"/>
    </row>
    <row r="106" spans="2:12" s="1" customFormat="1" ht="12" customHeight="1">
      <c r="B106" s="27"/>
      <c r="C106" s="22" t="s">
        <v>15</v>
      </c>
      <c r="L106" s="27"/>
    </row>
    <row r="107" spans="2:12" s="1" customFormat="1" ht="16.5" customHeight="1">
      <c r="B107" s="27"/>
      <c r="E107" s="166" t="str">
        <f>E7</f>
        <v>Revizní činnost elektrického zařízení SEE v obvodu OŘ Plzeň 2026</v>
      </c>
      <c r="F107" s="167"/>
      <c r="G107" s="167"/>
      <c r="H107" s="167"/>
      <c r="L107" s="27"/>
    </row>
    <row r="108" spans="2:12" s="1" customFormat="1" ht="12" customHeight="1">
      <c r="B108" s="27"/>
      <c r="C108" s="22" t="s">
        <v>92</v>
      </c>
      <c r="L108" s="27"/>
    </row>
    <row r="109" spans="2:12" s="1" customFormat="1" ht="16.5" customHeight="1">
      <c r="B109" s="27"/>
      <c r="E109" s="147" t="str">
        <f>E9</f>
        <v>01 - Prohlídky oblast Plzeň</v>
      </c>
      <c r="F109" s="165"/>
      <c r="G109" s="165"/>
      <c r="H109" s="165"/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2" t="s">
        <v>19</v>
      </c>
      <c r="F111" s="20" t="str">
        <f>F12</f>
        <v xml:space="preserve"> </v>
      </c>
      <c r="I111" s="22" t="s">
        <v>21</v>
      </c>
      <c r="J111" s="47">
        <f>IF(J12="","",J12)</f>
        <v>45986</v>
      </c>
      <c r="L111" s="27"/>
    </row>
    <row r="112" spans="2:12" s="1" customFormat="1" ht="6.95" customHeight="1">
      <c r="B112" s="27"/>
      <c r="L112" s="27"/>
    </row>
    <row r="113" spans="2:65" s="1" customFormat="1" ht="15.2" customHeight="1">
      <c r="B113" s="27"/>
      <c r="C113" s="22" t="s">
        <v>22</v>
      </c>
      <c r="F113" s="20" t="str">
        <f>E15</f>
        <v xml:space="preserve"> </v>
      </c>
      <c r="I113" s="22" t="s">
        <v>27</v>
      </c>
      <c r="J113" s="25">
        <f>E21</f>
        <v>0</v>
      </c>
      <c r="L113" s="27"/>
    </row>
    <row r="114" spans="2:65" s="1" customFormat="1" ht="15.2" customHeight="1">
      <c r="B114" s="27"/>
      <c r="C114" s="22" t="s">
        <v>25</v>
      </c>
      <c r="F114" s="20" t="str">
        <f>IF(E18="","",E18)</f>
        <v>Vyplň údaj</v>
      </c>
      <c r="I114" s="22" t="s">
        <v>29</v>
      </c>
      <c r="J114" s="25">
        <f>E24</f>
        <v>0</v>
      </c>
      <c r="L114" s="27"/>
    </row>
    <row r="115" spans="2:65" s="1" customFormat="1" ht="10.35" customHeight="1">
      <c r="B115" s="27"/>
      <c r="L115" s="27"/>
    </row>
    <row r="116" spans="2:65" s="9" customFormat="1" ht="29.25" customHeight="1">
      <c r="B116" s="172"/>
      <c r="C116" s="173" t="s">
        <v>101</v>
      </c>
      <c r="D116" s="174" t="s">
        <v>56</v>
      </c>
      <c r="E116" s="174" t="s">
        <v>52</v>
      </c>
      <c r="F116" s="174" t="s">
        <v>53</v>
      </c>
      <c r="G116" s="174" t="s">
        <v>102</v>
      </c>
      <c r="H116" s="174" t="s">
        <v>103</v>
      </c>
      <c r="I116" s="174" t="s">
        <v>104</v>
      </c>
      <c r="J116" s="174" t="s">
        <v>96</v>
      </c>
      <c r="K116" s="104" t="s">
        <v>105</v>
      </c>
      <c r="L116" s="103"/>
      <c r="M116" s="54" t="s">
        <v>1</v>
      </c>
      <c r="N116" s="55" t="s">
        <v>35</v>
      </c>
      <c r="O116" s="55" t="s">
        <v>106</v>
      </c>
      <c r="P116" s="55" t="s">
        <v>107</v>
      </c>
      <c r="Q116" s="55" t="s">
        <v>108</v>
      </c>
      <c r="R116" s="55" t="s">
        <v>109</v>
      </c>
      <c r="S116" s="55" t="s">
        <v>110</v>
      </c>
      <c r="T116" s="56" t="s">
        <v>111</v>
      </c>
    </row>
    <row r="117" spans="2:65" s="1" customFormat="1" ht="22.9" customHeight="1">
      <c r="B117" s="176"/>
      <c r="C117" s="177" t="s">
        <v>112</v>
      </c>
      <c r="D117" s="178"/>
      <c r="E117" s="178"/>
      <c r="F117" s="178"/>
      <c r="G117" s="178"/>
      <c r="H117" s="178"/>
      <c r="I117" s="178"/>
      <c r="J117" s="179">
        <f>BK117</f>
        <v>0</v>
      </c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70</v>
      </c>
      <c r="AU117" s="12" t="s">
        <v>98</v>
      </c>
      <c r="BK117" s="107">
        <f>BK118</f>
        <v>0</v>
      </c>
    </row>
    <row r="118" spans="2:65" s="10" customFormat="1" ht="25.9" customHeight="1">
      <c r="B118" s="180"/>
      <c r="C118" s="181"/>
      <c r="D118" s="182" t="s">
        <v>70</v>
      </c>
      <c r="E118" s="183" t="s">
        <v>113</v>
      </c>
      <c r="F118" s="183" t="s">
        <v>114</v>
      </c>
      <c r="G118" s="181"/>
      <c r="H118" s="181"/>
      <c r="I118" s="181"/>
      <c r="J118" s="184">
        <f>BK118</f>
        <v>0</v>
      </c>
      <c r="L118" s="108"/>
      <c r="M118" s="110"/>
      <c r="P118" s="111">
        <f>SUM(P119:P128)</f>
        <v>0</v>
      </c>
      <c r="R118" s="111">
        <f>SUM(R119:R128)</f>
        <v>0</v>
      </c>
      <c r="T118" s="112">
        <f>SUM(T119:T128)</f>
        <v>0</v>
      </c>
      <c r="AR118" s="109" t="s">
        <v>115</v>
      </c>
      <c r="AT118" s="113" t="s">
        <v>70</v>
      </c>
      <c r="AU118" s="113" t="s">
        <v>71</v>
      </c>
      <c r="AY118" s="109" t="s">
        <v>116</v>
      </c>
      <c r="BK118" s="114">
        <f>SUM(BK119:BK128)</f>
        <v>0</v>
      </c>
    </row>
    <row r="119" spans="2:65" s="1" customFormat="1" ht="76.349999999999994" customHeight="1">
      <c r="B119" s="176"/>
      <c r="C119" s="185" t="s">
        <v>117</v>
      </c>
      <c r="D119" s="185" t="s">
        <v>118</v>
      </c>
      <c r="E119" s="186" t="s">
        <v>119</v>
      </c>
      <c r="F119" s="187" t="s">
        <v>120</v>
      </c>
      <c r="G119" s="188" t="s">
        <v>121</v>
      </c>
      <c r="H119" s="189">
        <v>8</v>
      </c>
      <c r="I119" s="116"/>
      <c r="J119" s="190">
        <f>ROUND(I119*H119,2)</f>
        <v>0</v>
      </c>
      <c r="K119" s="115" t="s">
        <v>122</v>
      </c>
      <c r="L119" s="27"/>
      <c r="M119" s="117" t="s">
        <v>1</v>
      </c>
      <c r="N119" s="118" t="s">
        <v>36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123</v>
      </c>
      <c r="AT119" s="121" t="s">
        <v>118</v>
      </c>
      <c r="AU119" s="121" t="s">
        <v>79</v>
      </c>
      <c r="AY119" s="12" t="s">
        <v>116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79</v>
      </c>
      <c r="BK119" s="122">
        <f>ROUND(I119*H119,2)</f>
        <v>0</v>
      </c>
      <c r="BL119" s="12" t="s">
        <v>123</v>
      </c>
      <c r="BM119" s="121" t="s">
        <v>124</v>
      </c>
    </row>
    <row r="120" spans="2:65" s="1" customFormat="1" ht="87.75">
      <c r="B120" s="176"/>
      <c r="C120" s="178"/>
      <c r="D120" s="191" t="s">
        <v>125</v>
      </c>
      <c r="E120" s="178"/>
      <c r="F120" s="192" t="s">
        <v>126</v>
      </c>
      <c r="G120" s="178"/>
      <c r="H120" s="178"/>
      <c r="I120" s="178"/>
      <c r="J120" s="178"/>
      <c r="L120" s="27"/>
      <c r="M120" s="123"/>
      <c r="T120" s="51"/>
      <c r="AT120" s="12" t="s">
        <v>125</v>
      </c>
      <c r="AU120" s="12" t="s">
        <v>79</v>
      </c>
    </row>
    <row r="121" spans="2:65" s="1" customFormat="1" ht="66.75" customHeight="1">
      <c r="B121" s="176"/>
      <c r="C121" s="185" t="s">
        <v>81</v>
      </c>
      <c r="D121" s="185" t="s">
        <v>118</v>
      </c>
      <c r="E121" s="186" t="s">
        <v>127</v>
      </c>
      <c r="F121" s="187" t="s">
        <v>128</v>
      </c>
      <c r="G121" s="188" t="s">
        <v>121</v>
      </c>
      <c r="H121" s="189">
        <v>2</v>
      </c>
      <c r="I121" s="116"/>
      <c r="J121" s="190">
        <f>ROUND(I121*H121,2)</f>
        <v>0</v>
      </c>
      <c r="K121" s="115" t="s">
        <v>122</v>
      </c>
      <c r="L121" s="27"/>
      <c r="M121" s="117" t="s">
        <v>1</v>
      </c>
      <c r="N121" s="118" t="s">
        <v>36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123</v>
      </c>
      <c r="AT121" s="121" t="s">
        <v>118</v>
      </c>
      <c r="AU121" s="121" t="s">
        <v>79</v>
      </c>
      <c r="AY121" s="12" t="s">
        <v>116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79</v>
      </c>
      <c r="BK121" s="122">
        <f>ROUND(I121*H121,2)</f>
        <v>0</v>
      </c>
      <c r="BL121" s="12" t="s">
        <v>123</v>
      </c>
      <c r="BM121" s="121" t="s">
        <v>129</v>
      </c>
    </row>
    <row r="122" spans="2:65" s="1" customFormat="1" ht="29.25">
      <c r="B122" s="176"/>
      <c r="C122" s="178"/>
      <c r="D122" s="191" t="s">
        <v>125</v>
      </c>
      <c r="E122" s="178"/>
      <c r="F122" s="192" t="s">
        <v>130</v>
      </c>
      <c r="G122" s="178"/>
      <c r="H122" s="178"/>
      <c r="I122" s="178"/>
      <c r="J122" s="178"/>
      <c r="L122" s="27"/>
      <c r="M122" s="123"/>
      <c r="T122" s="51"/>
      <c r="AT122" s="12" t="s">
        <v>125</v>
      </c>
      <c r="AU122" s="12" t="s">
        <v>79</v>
      </c>
    </row>
    <row r="123" spans="2:65" s="1" customFormat="1" ht="76.349999999999994" customHeight="1">
      <c r="B123" s="176"/>
      <c r="C123" s="185" t="s">
        <v>131</v>
      </c>
      <c r="D123" s="185" t="s">
        <v>118</v>
      </c>
      <c r="E123" s="186" t="s">
        <v>132</v>
      </c>
      <c r="F123" s="187" t="s">
        <v>133</v>
      </c>
      <c r="G123" s="188" t="s">
        <v>121</v>
      </c>
      <c r="H123" s="189">
        <v>13</v>
      </c>
      <c r="I123" s="116"/>
      <c r="J123" s="190">
        <f>ROUND(I123*H123,2)</f>
        <v>0</v>
      </c>
      <c r="K123" s="115" t="s">
        <v>122</v>
      </c>
      <c r="L123" s="27"/>
      <c r="M123" s="117" t="s">
        <v>1</v>
      </c>
      <c r="N123" s="118" t="s">
        <v>36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123</v>
      </c>
      <c r="AT123" s="121" t="s">
        <v>118</v>
      </c>
      <c r="AU123" s="121" t="s">
        <v>79</v>
      </c>
      <c r="AY123" s="12" t="s">
        <v>116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79</v>
      </c>
      <c r="BK123" s="122">
        <f>ROUND(I123*H123,2)</f>
        <v>0</v>
      </c>
      <c r="BL123" s="12" t="s">
        <v>123</v>
      </c>
      <c r="BM123" s="121" t="s">
        <v>134</v>
      </c>
    </row>
    <row r="124" spans="2:65" s="1" customFormat="1" ht="136.5">
      <c r="B124" s="176"/>
      <c r="C124" s="178"/>
      <c r="D124" s="191" t="s">
        <v>125</v>
      </c>
      <c r="E124" s="178"/>
      <c r="F124" s="192" t="s">
        <v>135</v>
      </c>
      <c r="G124" s="178"/>
      <c r="H124" s="178"/>
      <c r="I124" s="178"/>
      <c r="J124" s="178"/>
      <c r="L124" s="27"/>
      <c r="M124" s="123"/>
      <c r="T124" s="51"/>
      <c r="AT124" s="12" t="s">
        <v>125</v>
      </c>
      <c r="AU124" s="12" t="s">
        <v>79</v>
      </c>
    </row>
    <row r="125" spans="2:65" s="1" customFormat="1" ht="76.349999999999994" customHeight="1">
      <c r="B125" s="176"/>
      <c r="C125" s="185" t="s">
        <v>115</v>
      </c>
      <c r="D125" s="185" t="s">
        <v>118</v>
      </c>
      <c r="E125" s="186" t="s">
        <v>136</v>
      </c>
      <c r="F125" s="187" t="s">
        <v>137</v>
      </c>
      <c r="G125" s="188" t="s">
        <v>121</v>
      </c>
      <c r="H125" s="189">
        <v>3</v>
      </c>
      <c r="I125" s="116"/>
      <c r="J125" s="190">
        <f>ROUND(I125*H125,2)</f>
        <v>0</v>
      </c>
      <c r="K125" s="115" t="s">
        <v>122</v>
      </c>
      <c r="L125" s="27"/>
      <c r="M125" s="117" t="s">
        <v>1</v>
      </c>
      <c r="N125" s="118" t="s">
        <v>36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123</v>
      </c>
      <c r="AT125" s="121" t="s">
        <v>118</v>
      </c>
      <c r="AU125" s="121" t="s">
        <v>79</v>
      </c>
      <c r="AY125" s="12" t="s">
        <v>116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79</v>
      </c>
      <c r="BK125" s="122">
        <f>ROUND(I125*H125,2)</f>
        <v>0</v>
      </c>
      <c r="BL125" s="12" t="s">
        <v>123</v>
      </c>
      <c r="BM125" s="121" t="s">
        <v>138</v>
      </c>
    </row>
    <row r="126" spans="2:65" s="1" customFormat="1" ht="39">
      <c r="B126" s="176"/>
      <c r="C126" s="178"/>
      <c r="D126" s="191" t="s">
        <v>125</v>
      </c>
      <c r="E126" s="178"/>
      <c r="F126" s="192" t="s">
        <v>139</v>
      </c>
      <c r="G126" s="178"/>
      <c r="H126" s="178"/>
      <c r="I126" s="178"/>
      <c r="J126" s="178"/>
      <c r="L126" s="27"/>
      <c r="M126" s="123"/>
      <c r="T126" s="51"/>
      <c r="AT126" s="12" t="s">
        <v>125</v>
      </c>
      <c r="AU126" s="12" t="s">
        <v>79</v>
      </c>
    </row>
    <row r="127" spans="2:65" s="1" customFormat="1" ht="76.349999999999994" customHeight="1">
      <c r="B127" s="176"/>
      <c r="C127" s="185" t="s">
        <v>79</v>
      </c>
      <c r="D127" s="185" t="s">
        <v>118</v>
      </c>
      <c r="E127" s="186" t="s">
        <v>140</v>
      </c>
      <c r="F127" s="187" t="s">
        <v>141</v>
      </c>
      <c r="G127" s="188" t="s">
        <v>121</v>
      </c>
      <c r="H127" s="189">
        <v>1</v>
      </c>
      <c r="I127" s="116"/>
      <c r="J127" s="190">
        <f>ROUND(I127*H127,2)</f>
        <v>0</v>
      </c>
      <c r="K127" s="115" t="s">
        <v>122</v>
      </c>
      <c r="L127" s="27"/>
      <c r="M127" s="117" t="s">
        <v>1</v>
      </c>
      <c r="N127" s="118" t="s">
        <v>36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123</v>
      </c>
      <c r="AT127" s="121" t="s">
        <v>118</v>
      </c>
      <c r="AU127" s="121" t="s">
        <v>79</v>
      </c>
      <c r="AY127" s="12" t="s">
        <v>116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79</v>
      </c>
      <c r="BK127" s="122">
        <f>ROUND(I127*H127,2)</f>
        <v>0</v>
      </c>
      <c r="BL127" s="12" t="s">
        <v>123</v>
      </c>
      <c r="BM127" s="121" t="s">
        <v>142</v>
      </c>
    </row>
    <row r="128" spans="2:65" s="1" customFormat="1" ht="19.5">
      <c r="B128" s="176"/>
      <c r="C128" s="178"/>
      <c r="D128" s="191" t="s">
        <v>125</v>
      </c>
      <c r="E128" s="178"/>
      <c r="F128" s="192" t="s">
        <v>143</v>
      </c>
      <c r="G128" s="178"/>
      <c r="H128" s="178"/>
      <c r="I128" s="178"/>
      <c r="J128" s="178"/>
      <c r="L128" s="27"/>
      <c r="M128" s="124"/>
      <c r="N128" s="125"/>
      <c r="O128" s="125"/>
      <c r="P128" s="125"/>
      <c r="Q128" s="125"/>
      <c r="R128" s="125"/>
      <c r="S128" s="125"/>
      <c r="T128" s="126"/>
      <c r="AT128" s="12" t="s">
        <v>125</v>
      </c>
      <c r="AU128" s="12" t="s">
        <v>79</v>
      </c>
    </row>
    <row r="129" spans="2:12" s="1" customFormat="1" ht="6.95" customHeight="1">
      <c r="B129" s="193"/>
      <c r="C129" s="194"/>
      <c r="D129" s="194"/>
      <c r="E129" s="194"/>
      <c r="F129" s="194"/>
      <c r="G129" s="194"/>
      <c r="H129" s="194"/>
      <c r="I129" s="194"/>
      <c r="J129" s="194"/>
      <c r="K129" s="40"/>
      <c r="L129" s="27"/>
    </row>
  </sheetData>
  <sheetProtection algorithmName="SHA-512" hashValue="z1oLqDMwHQMvKxx5HB4MNTujbyqoJStI1UPYYrbKDRUJP/zH3VJjZpfu2JHpu8cSSZRwm6FOHpY2qAKXgvgOEw==" saltValue="3AZqBwJ7LWSKirMA+njEVw==" spinCount="100000" sheet="1" objects="1" scenarios="1"/>
  <autoFilter ref="C116:K128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3"/>
  <sheetViews>
    <sheetView showGridLines="0" workbookViewId="0">
      <selection activeCell="I127" sqref="I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3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2" t="s">
        <v>84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81</v>
      </c>
    </row>
    <row r="4" spans="2:46" ht="24.95" customHeight="1">
      <c r="B4" s="15"/>
      <c r="D4" s="16" t="s">
        <v>91</v>
      </c>
      <c r="L4" s="15"/>
      <c r="M4" s="83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2" t="s">
        <v>15</v>
      </c>
      <c r="L6" s="15"/>
    </row>
    <row r="7" spans="2:46" ht="16.5" customHeight="1">
      <c r="B7" s="15"/>
      <c r="E7" s="166" t="str">
        <f>'Rekapitulace stavby'!K6</f>
        <v>Revizní činnost elektrického zařízení SEE v obvodu OŘ Plzeň 2026</v>
      </c>
      <c r="F7" s="167"/>
      <c r="G7" s="167"/>
      <c r="H7" s="167"/>
      <c r="L7" s="15"/>
    </row>
    <row r="8" spans="2:46" s="1" customFormat="1" ht="12" customHeight="1">
      <c r="B8" s="27"/>
      <c r="D8" s="22" t="s">
        <v>92</v>
      </c>
      <c r="L8" s="27"/>
    </row>
    <row r="9" spans="2:46" s="1" customFormat="1" ht="16.5" customHeight="1">
      <c r="B9" s="27"/>
      <c r="E9" s="147" t="s">
        <v>144</v>
      </c>
      <c r="F9" s="165"/>
      <c r="G9" s="165"/>
      <c r="H9" s="16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2" t="s">
        <v>17</v>
      </c>
      <c r="F11" s="20" t="s">
        <v>1</v>
      </c>
      <c r="I11" s="22" t="s">
        <v>18</v>
      </c>
      <c r="J11" s="20" t="s">
        <v>1</v>
      </c>
      <c r="L11" s="27"/>
    </row>
    <row r="12" spans="2:46" s="1" customFormat="1" ht="12" customHeight="1">
      <c r="B12" s="27"/>
      <c r="D12" s="22" t="s">
        <v>19</v>
      </c>
      <c r="F12" s="20" t="s">
        <v>20</v>
      </c>
      <c r="I12" s="22" t="s">
        <v>21</v>
      </c>
      <c r="J12" s="171">
        <f>'Rekapitulace stavby'!AN8</f>
        <v>45986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221</v>
      </c>
      <c r="I14" s="22" t="s">
        <v>23</v>
      </c>
      <c r="J14" s="20">
        <v>70994234</v>
      </c>
      <c r="L14" s="27"/>
    </row>
    <row r="15" spans="2:46" s="1" customFormat="1" ht="18" customHeight="1">
      <c r="B15" s="27"/>
      <c r="E15" s="20" t="s">
        <v>20</v>
      </c>
      <c r="I15" s="22" t="s">
        <v>24</v>
      </c>
      <c r="J15" s="20" t="s">
        <v>222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25</v>
      </c>
      <c r="I17" s="22" t="s">
        <v>23</v>
      </c>
      <c r="J17" s="23" t="str">
        <f>'Rekapitulace stavby'!AN13</f>
        <v>Vyplň údaj</v>
      </c>
      <c r="L17" s="27"/>
    </row>
    <row r="18" spans="2:12" s="1" customFormat="1" ht="18" customHeight="1">
      <c r="B18" s="27"/>
      <c r="E18" s="168" t="str">
        <f>'Rekapitulace stavby'!E14</f>
        <v>Vyplň údaj</v>
      </c>
      <c r="F18" s="170"/>
      <c r="G18" s="170"/>
      <c r="H18" s="170"/>
      <c r="I18" s="22" t="s">
        <v>24</v>
      </c>
      <c r="J18" s="23" t="str">
        <f>'Rekapitulace stavby'!AN14</f>
        <v>Vyplň údaj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/>
      <c r="I20" s="22"/>
      <c r="J20" s="20" t="s">
        <v>1</v>
      </c>
      <c r="L20" s="27"/>
    </row>
    <row r="21" spans="2:12" s="1" customFormat="1" ht="18" customHeight="1">
      <c r="B21" s="27"/>
      <c r="E21" s="20"/>
      <c r="I21" s="22"/>
      <c r="J21" s="20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/>
      <c r="I23" s="22"/>
      <c r="J23" s="20" t="s">
        <v>1</v>
      </c>
      <c r="L23" s="27"/>
    </row>
    <row r="24" spans="2:12" s="1" customFormat="1" ht="18" customHeight="1">
      <c r="B24" s="27"/>
      <c r="E24" s="20"/>
      <c r="I24" s="22"/>
      <c r="J24" s="20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30</v>
      </c>
      <c r="L26" s="27"/>
    </row>
    <row r="27" spans="2:12" s="7" customFormat="1" ht="16.5" customHeight="1">
      <c r="B27" s="84"/>
      <c r="E27" s="164" t="s">
        <v>1</v>
      </c>
      <c r="F27" s="164"/>
      <c r="G27" s="164"/>
      <c r="H27" s="164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31</v>
      </c>
      <c r="J30" s="61">
        <f>ROUND(J117,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50" t="s">
        <v>35</v>
      </c>
      <c r="E33" s="22" t="s">
        <v>36</v>
      </c>
      <c r="F33" s="86">
        <f>ROUND((SUM(BE117:BE132)),  2)</f>
        <v>0</v>
      </c>
      <c r="I33" s="87">
        <v>0.21</v>
      </c>
      <c r="J33" s="86">
        <f>ROUND(((SUM(BE117:BE132))*I33),  2)</f>
        <v>0</v>
      </c>
      <c r="L33" s="27"/>
    </row>
    <row r="34" spans="2:12" s="1" customFormat="1" ht="14.45" customHeight="1">
      <c r="B34" s="27"/>
      <c r="E34" s="22" t="s">
        <v>37</v>
      </c>
      <c r="F34" s="86">
        <f>ROUND((SUM(BF117:BF132)),  2)</f>
        <v>0</v>
      </c>
      <c r="I34" s="87">
        <v>0.12</v>
      </c>
      <c r="J34" s="86">
        <f>ROUND(((SUM(BF117:BF132))*I34),  2)</f>
        <v>0</v>
      </c>
      <c r="L34" s="27"/>
    </row>
    <row r="35" spans="2:12" s="1" customFormat="1" ht="14.45" hidden="1" customHeight="1">
      <c r="B35" s="27"/>
      <c r="E35" s="22" t="s">
        <v>38</v>
      </c>
      <c r="F35" s="86">
        <f>ROUND((SUM(BG117:BG132)),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2" t="s">
        <v>39</v>
      </c>
      <c r="F36" s="86">
        <f>ROUND((SUM(BH117:BH132)),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2" t="s">
        <v>40</v>
      </c>
      <c r="F37" s="86">
        <f>ROUND((SUM(BI117:BI132)),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41</v>
      </c>
      <c r="E39" s="52"/>
      <c r="F39" s="52"/>
      <c r="G39" s="90" t="s">
        <v>42</v>
      </c>
      <c r="H39" s="91" t="s">
        <v>43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44</v>
      </c>
      <c r="E50" s="37"/>
      <c r="F50" s="37"/>
      <c r="G50" s="36" t="s">
        <v>45</v>
      </c>
      <c r="H50" s="37"/>
      <c r="I50" s="37"/>
      <c r="J50" s="37"/>
      <c r="K50" s="37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 ht="12.75">
      <c r="B61" s="27"/>
      <c r="D61" s="38" t="s">
        <v>46</v>
      </c>
      <c r="E61" s="29"/>
      <c r="F61" s="94" t="s">
        <v>47</v>
      </c>
      <c r="G61" s="38" t="s">
        <v>46</v>
      </c>
      <c r="H61" s="29"/>
      <c r="I61" s="29"/>
      <c r="J61" s="95" t="s">
        <v>47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 ht="12.75">
      <c r="B65" s="27"/>
      <c r="D65" s="36" t="s">
        <v>48</v>
      </c>
      <c r="E65" s="37"/>
      <c r="F65" s="37"/>
      <c r="G65" s="36" t="s">
        <v>49</v>
      </c>
      <c r="H65" s="37"/>
      <c r="I65" s="37"/>
      <c r="J65" s="37"/>
      <c r="K65" s="37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 ht="12.75">
      <c r="B76" s="27"/>
      <c r="D76" s="38" t="s">
        <v>46</v>
      </c>
      <c r="E76" s="29"/>
      <c r="F76" s="94" t="s">
        <v>47</v>
      </c>
      <c r="G76" s="38" t="s">
        <v>46</v>
      </c>
      <c r="H76" s="29"/>
      <c r="I76" s="29"/>
      <c r="J76" s="95" t="s">
        <v>47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94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15</v>
      </c>
      <c r="L84" s="27"/>
    </row>
    <row r="85" spans="2:47" s="1" customFormat="1" ht="16.5" customHeight="1">
      <c r="B85" s="27"/>
      <c r="E85" s="166" t="str">
        <f>E7</f>
        <v>Revizní činnost elektrického zařízení SEE v obvodu OŘ Plzeň 2026</v>
      </c>
      <c r="F85" s="167"/>
      <c r="G85" s="167"/>
      <c r="H85" s="167"/>
      <c r="L85" s="27"/>
    </row>
    <row r="86" spans="2:47" s="1" customFormat="1" ht="12" customHeight="1">
      <c r="B86" s="27"/>
      <c r="C86" s="22" t="s">
        <v>92</v>
      </c>
      <c r="L86" s="27"/>
    </row>
    <row r="87" spans="2:47" s="1" customFormat="1" ht="16.5" customHeight="1">
      <c r="B87" s="27"/>
      <c r="E87" s="147" t="str">
        <f>E9</f>
        <v>02 - Prohlídky oblast Čes...</v>
      </c>
      <c r="F87" s="165"/>
      <c r="G87" s="165"/>
      <c r="H87" s="16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19</v>
      </c>
      <c r="F89" s="20" t="str">
        <f>F12</f>
        <v xml:space="preserve"> </v>
      </c>
      <c r="I89" s="22" t="s">
        <v>21</v>
      </c>
      <c r="J89" s="47">
        <f>IF(J12="","",J12)</f>
        <v>45986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22</v>
      </c>
      <c r="F91" s="20" t="str">
        <f>E15</f>
        <v xml:space="preserve"> </v>
      </c>
      <c r="I91" s="22" t="s">
        <v>27</v>
      </c>
      <c r="J91" s="25">
        <f>E21</f>
        <v>0</v>
      </c>
      <c r="L91" s="27"/>
    </row>
    <row r="92" spans="2:47" s="1" customFormat="1" ht="15.2" customHeight="1">
      <c r="B92" s="27"/>
      <c r="C92" s="22" t="s">
        <v>25</v>
      </c>
      <c r="F92" s="20" t="str">
        <f>IF(E18="","",E18)</f>
        <v>Vyplň údaj</v>
      </c>
      <c r="I92" s="22" t="s">
        <v>29</v>
      </c>
      <c r="J92" s="25">
        <f>E24</f>
        <v>0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95</v>
      </c>
      <c r="D94" s="88"/>
      <c r="E94" s="88"/>
      <c r="F94" s="88"/>
      <c r="G94" s="88"/>
      <c r="H94" s="88"/>
      <c r="I94" s="88"/>
      <c r="J94" s="97" t="s">
        <v>96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97</v>
      </c>
      <c r="J96" s="61">
        <f>J117</f>
        <v>0</v>
      </c>
      <c r="L96" s="27"/>
      <c r="AU96" s="12" t="s">
        <v>98</v>
      </c>
    </row>
    <row r="97" spans="2:12" s="8" customFormat="1" ht="24.95" customHeight="1">
      <c r="B97" s="99"/>
      <c r="D97" s="100" t="s">
        <v>99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>
      <c r="B98" s="27"/>
      <c r="L98" s="27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>
      <c r="B104" s="27"/>
      <c r="C104" s="16" t="s">
        <v>100</v>
      </c>
      <c r="L104" s="27"/>
    </row>
    <row r="105" spans="2:12" s="1" customFormat="1" ht="6.95" customHeight="1">
      <c r="B105" s="27"/>
      <c r="L105" s="27"/>
    </row>
    <row r="106" spans="2:12" s="1" customFormat="1" ht="12" customHeight="1">
      <c r="B106" s="27"/>
      <c r="C106" s="22" t="s">
        <v>15</v>
      </c>
      <c r="L106" s="27"/>
    </row>
    <row r="107" spans="2:12" s="1" customFormat="1" ht="16.5" customHeight="1">
      <c r="B107" s="27"/>
      <c r="E107" s="166" t="str">
        <f>E7</f>
        <v>Revizní činnost elektrického zařízení SEE v obvodu OŘ Plzeň 2026</v>
      </c>
      <c r="F107" s="167"/>
      <c r="G107" s="167"/>
      <c r="H107" s="167"/>
      <c r="L107" s="27"/>
    </row>
    <row r="108" spans="2:12" s="1" customFormat="1" ht="12" customHeight="1">
      <c r="B108" s="27"/>
      <c r="C108" s="22" t="s">
        <v>92</v>
      </c>
      <c r="L108" s="27"/>
    </row>
    <row r="109" spans="2:12" s="1" customFormat="1" ht="16.5" customHeight="1">
      <c r="B109" s="27"/>
      <c r="E109" s="147" t="str">
        <f>E9</f>
        <v>02 - Prohlídky oblast Čes...</v>
      </c>
      <c r="F109" s="165"/>
      <c r="G109" s="165"/>
      <c r="H109" s="165"/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2" t="s">
        <v>19</v>
      </c>
      <c r="F111" s="20" t="str">
        <f>F12</f>
        <v xml:space="preserve"> </v>
      </c>
      <c r="I111" s="22" t="s">
        <v>21</v>
      </c>
      <c r="J111" s="47">
        <f>IF(J12="","",J12)</f>
        <v>45986</v>
      </c>
      <c r="L111" s="27"/>
    </row>
    <row r="112" spans="2:12" s="1" customFormat="1" ht="6.95" customHeight="1">
      <c r="B112" s="27"/>
      <c r="L112" s="27"/>
    </row>
    <row r="113" spans="2:65" s="1" customFormat="1" ht="15.2" customHeight="1">
      <c r="B113" s="27"/>
      <c r="C113" s="22" t="s">
        <v>22</v>
      </c>
      <c r="F113" s="20" t="str">
        <f>E15</f>
        <v xml:space="preserve"> </v>
      </c>
      <c r="I113" s="22" t="s">
        <v>27</v>
      </c>
      <c r="J113" s="25">
        <f>E21</f>
        <v>0</v>
      </c>
      <c r="L113" s="27"/>
    </row>
    <row r="114" spans="2:65" s="1" customFormat="1" ht="15.2" customHeight="1">
      <c r="B114" s="27"/>
      <c r="C114" s="22" t="s">
        <v>25</v>
      </c>
      <c r="F114" s="20" t="str">
        <f>IF(E18="","",E18)</f>
        <v>Vyplň údaj</v>
      </c>
      <c r="I114" s="22" t="s">
        <v>29</v>
      </c>
      <c r="J114" s="25">
        <f>E24</f>
        <v>0</v>
      </c>
      <c r="L114" s="27"/>
    </row>
    <row r="115" spans="2:65" s="1" customFormat="1" ht="10.35" customHeight="1">
      <c r="B115" s="27"/>
      <c r="L115" s="27"/>
    </row>
    <row r="116" spans="2:65" s="9" customFormat="1" ht="29.25" customHeight="1">
      <c r="B116" s="172"/>
      <c r="C116" s="173" t="s">
        <v>101</v>
      </c>
      <c r="D116" s="174" t="s">
        <v>56</v>
      </c>
      <c r="E116" s="174" t="s">
        <v>52</v>
      </c>
      <c r="F116" s="174" t="s">
        <v>53</v>
      </c>
      <c r="G116" s="174" t="s">
        <v>102</v>
      </c>
      <c r="H116" s="174" t="s">
        <v>103</v>
      </c>
      <c r="I116" s="174" t="s">
        <v>104</v>
      </c>
      <c r="J116" s="174" t="s">
        <v>96</v>
      </c>
      <c r="K116" s="175" t="s">
        <v>105</v>
      </c>
      <c r="L116" s="103"/>
      <c r="M116" s="54" t="s">
        <v>1</v>
      </c>
      <c r="N116" s="55" t="s">
        <v>35</v>
      </c>
      <c r="O116" s="55" t="s">
        <v>106</v>
      </c>
      <c r="P116" s="55" t="s">
        <v>107</v>
      </c>
      <c r="Q116" s="55" t="s">
        <v>108</v>
      </c>
      <c r="R116" s="55" t="s">
        <v>109</v>
      </c>
      <c r="S116" s="55" t="s">
        <v>110</v>
      </c>
      <c r="T116" s="56" t="s">
        <v>111</v>
      </c>
    </row>
    <row r="117" spans="2:65" s="1" customFormat="1" ht="22.9" customHeight="1">
      <c r="B117" s="176"/>
      <c r="C117" s="177" t="s">
        <v>112</v>
      </c>
      <c r="D117" s="178"/>
      <c r="E117" s="178"/>
      <c r="F117" s="178"/>
      <c r="G117" s="178"/>
      <c r="H117" s="178"/>
      <c r="I117" s="178"/>
      <c r="J117" s="179">
        <f>BK117</f>
        <v>0</v>
      </c>
      <c r="K117" s="178"/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70</v>
      </c>
      <c r="AU117" s="12" t="s">
        <v>98</v>
      </c>
      <c r="BK117" s="107">
        <f>BK118</f>
        <v>0</v>
      </c>
    </row>
    <row r="118" spans="2:65" s="10" customFormat="1" ht="25.9" customHeight="1">
      <c r="B118" s="180"/>
      <c r="C118" s="181"/>
      <c r="D118" s="182" t="s">
        <v>70</v>
      </c>
      <c r="E118" s="183" t="s">
        <v>113</v>
      </c>
      <c r="F118" s="183" t="s">
        <v>114</v>
      </c>
      <c r="G118" s="181"/>
      <c r="H118" s="181"/>
      <c r="I118" s="181"/>
      <c r="J118" s="184">
        <f>BK118</f>
        <v>0</v>
      </c>
      <c r="K118" s="181"/>
      <c r="L118" s="108"/>
      <c r="M118" s="110"/>
      <c r="P118" s="111">
        <f>SUM(P119:P132)</f>
        <v>0</v>
      </c>
      <c r="R118" s="111">
        <f>SUM(R119:R132)</f>
        <v>0</v>
      </c>
      <c r="T118" s="112">
        <f>SUM(T119:T132)</f>
        <v>0</v>
      </c>
      <c r="AR118" s="109" t="s">
        <v>115</v>
      </c>
      <c r="AT118" s="113" t="s">
        <v>70</v>
      </c>
      <c r="AU118" s="113" t="s">
        <v>71</v>
      </c>
      <c r="AY118" s="109" t="s">
        <v>116</v>
      </c>
      <c r="BK118" s="114">
        <f>SUM(BK119:BK132)</f>
        <v>0</v>
      </c>
    </row>
    <row r="119" spans="2:65" s="1" customFormat="1" ht="24.2" customHeight="1">
      <c r="B119" s="176"/>
      <c r="C119" s="185" t="s">
        <v>79</v>
      </c>
      <c r="D119" s="185" t="s">
        <v>118</v>
      </c>
      <c r="E119" s="186" t="s">
        <v>145</v>
      </c>
      <c r="F119" s="187" t="s">
        <v>146</v>
      </c>
      <c r="G119" s="188" t="s">
        <v>121</v>
      </c>
      <c r="H119" s="189">
        <v>2</v>
      </c>
      <c r="I119" s="116"/>
      <c r="J119" s="190">
        <f>ROUND(I119*H119,2)</f>
        <v>0</v>
      </c>
      <c r="K119" s="187" t="s">
        <v>122</v>
      </c>
      <c r="L119" s="27"/>
      <c r="M119" s="117" t="s">
        <v>1</v>
      </c>
      <c r="N119" s="118" t="s">
        <v>36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147</v>
      </c>
      <c r="AT119" s="121" t="s">
        <v>118</v>
      </c>
      <c r="AU119" s="121" t="s">
        <v>79</v>
      </c>
      <c r="AY119" s="12" t="s">
        <v>116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79</v>
      </c>
      <c r="BK119" s="122">
        <f>ROUND(I119*H119,2)</f>
        <v>0</v>
      </c>
      <c r="BL119" s="12" t="s">
        <v>147</v>
      </c>
      <c r="BM119" s="121" t="s">
        <v>148</v>
      </c>
    </row>
    <row r="120" spans="2:65" s="1" customFormat="1" ht="29.25">
      <c r="B120" s="176"/>
      <c r="C120" s="178"/>
      <c r="D120" s="191" t="s">
        <v>125</v>
      </c>
      <c r="E120" s="178"/>
      <c r="F120" s="192" t="s">
        <v>149</v>
      </c>
      <c r="G120" s="178"/>
      <c r="H120" s="178"/>
      <c r="I120" s="178"/>
      <c r="J120" s="178"/>
      <c r="K120" s="178"/>
      <c r="L120" s="27"/>
      <c r="M120" s="123"/>
      <c r="T120" s="51"/>
      <c r="AT120" s="12" t="s">
        <v>125</v>
      </c>
      <c r="AU120" s="12" t="s">
        <v>79</v>
      </c>
    </row>
    <row r="121" spans="2:65" s="1" customFormat="1" ht="33" customHeight="1">
      <c r="B121" s="176"/>
      <c r="C121" s="185" t="s">
        <v>81</v>
      </c>
      <c r="D121" s="185" t="s">
        <v>118</v>
      </c>
      <c r="E121" s="186" t="s">
        <v>119</v>
      </c>
      <c r="F121" s="187" t="s">
        <v>150</v>
      </c>
      <c r="G121" s="188" t="s">
        <v>121</v>
      </c>
      <c r="H121" s="189">
        <v>3</v>
      </c>
      <c r="I121" s="116"/>
      <c r="J121" s="190">
        <f>ROUND(I121*H121,2)</f>
        <v>0</v>
      </c>
      <c r="K121" s="187" t="s">
        <v>122</v>
      </c>
      <c r="L121" s="27"/>
      <c r="M121" s="117" t="s">
        <v>1</v>
      </c>
      <c r="N121" s="118" t="s">
        <v>36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147</v>
      </c>
      <c r="AT121" s="121" t="s">
        <v>118</v>
      </c>
      <c r="AU121" s="121" t="s">
        <v>79</v>
      </c>
      <c r="AY121" s="12" t="s">
        <v>116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79</v>
      </c>
      <c r="BK121" s="122">
        <f>ROUND(I121*H121,2)</f>
        <v>0</v>
      </c>
      <c r="BL121" s="12" t="s">
        <v>147</v>
      </c>
      <c r="BM121" s="121" t="s">
        <v>151</v>
      </c>
    </row>
    <row r="122" spans="2:65" s="1" customFormat="1" ht="29.25">
      <c r="B122" s="176"/>
      <c r="C122" s="178"/>
      <c r="D122" s="191" t="s">
        <v>125</v>
      </c>
      <c r="E122" s="178"/>
      <c r="F122" s="192" t="s">
        <v>152</v>
      </c>
      <c r="G122" s="178"/>
      <c r="H122" s="178"/>
      <c r="I122" s="178"/>
      <c r="J122" s="178"/>
      <c r="K122" s="178"/>
      <c r="L122" s="27"/>
      <c r="M122" s="123"/>
      <c r="T122" s="51"/>
      <c r="AT122" s="12" t="s">
        <v>125</v>
      </c>
      <c r="AU122" s="12" t="s">
        <v>79</v>
      </c>
    </row>
    <row r="123" spans="2:65" s="1" customFormat="1" ht="37.9" customHeight="1">
      <c r="B123" s="176"/>
      <c r="C123" s="185" t="s">
        <v>117</v>
      </c>
      <c r="D123" s="185" t="s">
        <v>118</v>
      </c>
      <c r="E123" s="186" t="s">
        <v>127</v>
      </c>
      <c r="F123" s="187" t="s">
        <v>153</v>
      </c>
      <c r="G123" s="188" t="s">
        <v>121</v>
      </c>
      <c r="H123" s="189">
        <v>1</v>
      </c>
      <c r="I123" s="116"/>
      <c r="J123" s="190">
        <f>ROUND(I123*H123,2)</f>
        <v>0</v>
      </c>
      <c r="K123" s="187" t="s">
        <v>122</v>
      </c>
      <c r="L123" s="27"/>
      <c r="M123" s="117" t="s">
        <v>1</v>
      </c>
      <c r="N123" s="118" t="s">
        <v>36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147</v>
      </c>
      <c r="AT123" s="121" t="s">
        <v>118</v>
      </c>
      <c r="AU123" s="121" t="s">
        <v>79</v>
      </c>
      <c r="AY123" s="12" t="s">
        <v>116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79</v>
      </c>
      <c r="BK123" s="122">
        <f>ROUND(I123*H123,2)</f>
        <v>0</v>
      </c>
      <c r="BL123" s="12" t="s">
        <v>147</v>
      </c>
      <c r="BM123" s="121" t="s">
        <v>154</v>
      </c>
    </row>
    <row r="124" spans="2:65" s="1" customFormat="1" ht="19.5">
      <c r="B124" s="176"/>
      <c r="C124" s="178"/>
      <c r="D124" s="191" t="s">
        <v>125</v>
      </c>
      <c r="E124" s="178"/>
      <c r="F124" s="192" t="s">
        <v>155</v>
      </c>
      <c r="G124" s="178"/>
      <c r="H124" s="178"/>
      <c r="I124" s="178"/>
      <c r="J124" s="178"/>
      <c r="K124" s="178"/>
      <c r="L124" s="27"/>
      <c r="M124" s="123"/>
      <c r="T124" s="51"/>
      <c r="AT124" s="12" t="s">
        <v>125</v>
      </c>
      <c r="AU124" s="12" t="s">
        <v>79</v>
      </c>
    </row>
    <row r="125" spans="2:65" s="1" customFormat="1" ht="24.2" customHeight="1">
      <c r="B125" s="176"/>
      <c r="C125" s="185" t="s">
        <v>115</v>
      </c>
      <c r="D125" s="185" t="s">
        <v>118</v>
      </c>
      <c r="E125" s="186" t="s">
        <v>156</v>
      </c>
      <c r="F125" s="187" t="s">
        <v>157</v>
      </c>
      <c r="G125" s="188" t="s">
        <v>121</v>
      </c>
      <c r="H125" s="189">
        <v>2</v>
      </c>
      <c r="I125" s="116"/>
      <c r="J125" s="190">
        <f>ROUND(I125*H125,2)</f>
        <v>0</v>
      </c>
      <c r="K125" s="187" t="s">
        <v>122</v>
      </c>
      <c r="L125" s="27"/>
      <c r="M125" s="117" t="s">
        <v>1</v>
      </c>
      <c r="N125" s="118" t="s">
        <v>36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147</v>
      </c>
      <c r="AT125" s="121" t="s">
        <v>118</v>
      </c>
      <c r="AU125" s="121" t="s">
        <v>79</v>
      </c>
      <c r="AY125" s="12" t="s">
        <v>116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79</v>
      </c>
      <c r="BK125" s="122">
        <f>ROUND(I125*H125,2)</f>
        <v>0</v>
      </c>
      <c r="BL125" s="12" t="s">
        <v>147</v>
      </c>
      <c r="BM125" s="121" t="s">
        <v>158</v>
      </c>
    </row>
    <row r="126" spans="2:65" s="1" customFormat="1" ht="29.25">
      <c r="B126" s="176"/>
      <c r="C126" s="178"/>
      <c r="D126" s="191" t="s">
        <v>125</v>
      </c>
      <c r="E126" s="178"/>
      <c r="F126" s="192" t="s">
        <v>159</v>
      </c>
      <c r="G126" s="178"/>
      <c r="H126" s="178"/>
      <c r="I126" s="178"/>
      <c r="J126" s="178"/>
      <c r="K126" s="178"/>
      <c r="L126" s="27"/>
      <c r="M126" s="123"/>
      <c r="T126" s="51"/>
      <c r="AT126" s="12" t="s">
        <v>125</v>
      </c>
      <c r="AU126" s="12" t="s">
        <v>79</v>
      </c>
    </row>
    <row r="127" spans="2:65" s="1" customFormat="1" ht="24.2" customHeight="1">
      <c r="B127" s="176"/>
      <c r="C127" s="185" t="s">
        <v>131</v>
      </c>
      <c r="D127" s="185" t="s">
        <v>118</v>
      </c>
      <c r="E127" s="186" t="s">
        <v>132</v>
      </c>
      <c r="F127" s="187" t="s">
        <v>160</v>
      </c>
      <c r="G127" s="188" t="s">
        <v>121</v>
      </c>
      <c r="H127" s="189">
        <v>4</v>
      </c>
      <c r="I127" s="116"/>
      <c r="J127" s="190">
        <f>ROUND(I127*H127,2)</f>
        <v>0</v>
      </c>
      <c r="K127" s="187" t="s">
        <v>122</v>
      </c>
      <c r="L127" s="27"/>
      <c r="M127" s="117" t="s">
        <v>1</v>
      </c>
      <c r="N127" s="118" t="s">
        <v>36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147</v>
      </c>
      <c r="AT127" s="121" t="s">
        <v>118</v>
      </c>
      <c r="AU127" s="121" t="s">
        <v>79</v>
      </c>
      <c r="AY127" s="12" t="s">
        <v>116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79</v>
      </c>
      <c r="BK127" s="122">
        <f>ROUND(I127*H127,2)</f>
        <v>0</v>
      </c>
      <c r="BL127" s="12" t="s">
        <v>147</v>
      </c>
      <c r="BM127" s="121" t="s">
        <v>161</v>
      </c>
    </row>
    <row r="128" spans="2:65" s="1" customFormat="1" ht="39">
      <c r="B128" s="176"/>
      <c r="C128" s="178"/>
      <c r="D128" s="191" t="s">
        <v>125</v>
      </c>
      <c r="E128" s="178"/>
      <c r="F128" s="192" t="s">
        <v>162</v>
      </c>
      <c r="G128" s="178"/>
      <c r="H128" s="178"/>
      <c r="I128" s="178"/>
      <c r="J128" s="178"/>
      <c r="K128" s="178"/>
      <c r="L128" s="27"/>
      <c r="M128" s="123"/>
      <c r="T128" s="51"/>
      <c r="AT128" s="12" t="s">
        <v>125</v>
      </c>
      <c r="AU128" s="12" t="s">
        <v>79</v>
      </c>
    </row>
    <row r="129" spans="2:65" s="1" customFormat="1" ht="24.2" customHeight="1">
      <c r="B129" s="176"/>
      <c r="C129" s="185" t="s">
        <v>163</v>
      </c>
      <c r="D129" s="185" t="s">
        <v>118</v>
      </c>
      <c r="E129" s="186" t="s">
        <v>140</v>
      </c>
      <c r="F129" s="187" t="s">
        <v>164</v>
      </c>
      <c r="G129" s="188" t="s">
        <v>121</v>
      </c>
      <c r="H129" s="189">
        <v>1</v>
      </c>
      <c r="I129" s="116"/>
      <c r="J129" s="190">
        <f>ROUND(I129*H129,2)</f>
        <v>0</v>
      </c>
      <c r="K129" s="187" t="s">
        <v>122</v>
      </c>
      <c r="L129" s="27"/>
      <c r="M129" s="117" t="s">
        <v>1</v>
      </c>
      <c r="N129" s="118" t="s">
        <v>36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147</v>
      </c>
      <c r="AT129" s="121" t="s">
        <v>118</v>
      </c>
      <c r="AU129" s="121" t="s">
        <v>79</v>
      </c>
      <c r="AY129" s="12" t="s">
        <v>116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79</v>
      </c>
      <c r="BK129" s="122">
        <f>ROUND(I129*H129,2)</f>
        <v>0</v>
      </c>
      <c r="BL129" s="12" t="s">
        <v>147</v>
      </c>
      <c r="BM129" s="121" t="s">
        <v>165</v>
      </c>
    </row>
    <row r="130" spans="2:65" s="1" customFormat="1" ht="29.25">
      <c r="B130" s="176"/>
      <c r="C130" s="178"/>
      <c r="D130" s="191" t="s">
        <v>125</v>
      </c>
      <c r="E130" s="178"/>
      <c r="F130" s="192" t="s">
        <v>166</v>
      </c>
      <c r="G130" s="178"/>
      <c r="H130" s="178"/>
      <c r="I130" s="178"/>
      <c r="J130" s="178"/>
      <c r="K130" s="178"/>
      <c r="L130" s="27"/>
      <c r="M130" s="123"/>
      <c r="T130" s="51"/>
      <c r="AT130" s="12" t="s">
        <v>125</v>
      </c>
      <c r="AU130" s="12" t="s">
        <v>79</v>
      </c>
    </row>
    <row r="131" spans="2:65" s="1" customFormat="1" ht="24.2" customHeight="1">
      <c r="B131" s="176"/>
      <c r="C131" s="185" t="s">
        <v>167</v>
      </c>
      <c r="D131" s="185" t="s">
        <v>118</v>
      </c>
      <c r="E131" s="186" t="s">
        <v>168</v>
      </c>
      <c r="F131" s="187" t="s">
        <v>169</v>
      </c>
      <c r="G131" s="188" t="s">
        <v>121</v>
      </c>
      <c r="H131" s="189">
        <v>1</v>
      </c>
      <c r="I131" s="116"/>
      <c r="J131" s="190">
        <f>ROUND(I131*H131,2)</f>
        <v>0</v>
      </c>
      <c r="K131" s="187" t="s">
        <v>122</v>
      </c>
      <c r="L131" s="27"/>
      <c r="M131" s="117" t="s">
        <v>1</v>
      </c>
      <c r="N131" s="118" t="s">
        <v>36</v>
      </c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AR131" s="121" t="s">
        <v>147</v>
      </c>
      <c r="AT131" s="121" t="s">
        <v>118</v>
      </c>
      <c r="AU131" s="121" t="s">
        <v>79</v>
      </c>
      <c r="AY131" s="12" t="s">
        <v>116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12" t="s">
        <v>79</v>
      </c>
      <c r="BK131" s="122">
        <f>ROUND(I131*H131,2)</f>
        <v>0</v>
      </c>
      <c r="BL131" s="12" t="s">
        <v>147</v>
      </c>
      <c r="BM131" s="121" t="s">
        <v>170</v>
      </c>
    </row>
    <row r="132" spans="2:65" s="1" customFormat="1" ht="19.5">
      <c r="B132" s="176"/>
      <c r="C132" s="178"/>
      <c r="D132" s="191" t="s">
        <v>125</v>
      </c>
      <c r="E132" s="178"/>
      <c r="F132" s="192" t="s">
        <v>171</v>
      </c>
      <c r="G132" s="178"/>
      <c r="H132" s="178"/>
      <c r="I132" s="178"/>
      <c r="J132" s="178"/>
      <c r="K132" s="178"/>
      <c r="L132" s="27"/>
      <c r="M132" s="124"/>
      <c r="N132" s="125"/>
      <c r="O132" s="125"/>
      <c r="P132" s="125"/>
      <c r="Q132" s="125"/>
      <c r="R132" s="125"/>
      <c r="S132" s="125"/>
      <c r="T132" s="126"/>
      <c r="AT132" s="12" t="s">
        <v>125</v>
      </c>
      <c r="AU132" s="12" t="s">
        <v>79</v>
      </c>
    </row>
    <row r="133" spans="2:65" s="1" customFormat="1" ht="6.95" customHeight="1">
      <c r="B133" s="193"/>
      <c r="C133" s="194"/>
      <c r="D133" s="194"/>
      <c r="E133" s="194"/>
      <c r="F133" s="194"/>
      <c r="G133" s="194"/>
      <c r="H133" s="194"/>
      <c r="I133" s="194"/>
      <c r="J133" s="194"/>
      <c r="K133" s="194"/>
      <c r="L133" s="27"/>
    </row>
  </sheetData>
  <sheetProtection algorithmName="SHA-512" hashValue="wk6mnMFCQNK81X16wye9ARCc/AghaFcNNRvXG5h0qQyrVDP3BRBptqq7VUD7ajEipJfP5cqLcrxI1IN8qNB+9Q==" saltValue="6ne2kYSlC0RmXeDF50uhBg==" spinCount="100000" sheet="1" objects="1" scenarios="1"/>
  <autoFilter ref="C116:K132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1"/>
  <sheetViews>
    <sheetView showGridLines="0" workbookViewId="0">
      <selection activeCell="V130" sqref="V1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3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2" t="s">
        <v>87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81</v>
      </c>
    </row>
    <row r="4" spans="2:46" ht="24.95" customHeight="1">
      <c r="B4" s="15"/>
      <c r="D4" s="16" t="s">
        <v>91</v>
      </c>
      <c r="L4" s="15"/>
      <c r="M4" s="83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2" t="s">
        <v>15</v>
      </c>
      <c r="L6" s="15"/>
    </row>
    <row r="7" spans="2:46" ht="16.5" customHeight="1">
      <c r="B7" s="15"/>
      <c r="E7" s="166" t="str">
        <f>'Rekapitulace stavby'!K6</f>
        <v>Revizní činnost elektrického zařízení SEE v obvodu OŘ Plzeň 2026</v>
      </c>
      <c r="F7" s="167"/>
      <c r="G7" s="167"/>
      <c r="H7" s="167"/>
      <c r="L7" s="15"/>
    </row>
    <row r="8" spans="2:46" s="1" customFormat="1" ht="12" customHeight="1">
      <c r="B8" s="27"/>
      <c r="D8" s="22" t="s">
        <v>92</v>
      </c>
      <c r="L8" s="27"/>
    </row>
    <row r="9" spans="2:46" s="1" customFormat="1" ht="16.5" customHeight="1">
      <c r="B9" s="27"/>
      <c r="E9" s="147" t="s">
        <v>172</v>
      </c>
      <c r="F9" s="165"/>
      <c r="G9" s="165"/>
      <c r="H9" s="16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2" t="s">
        <v>17</v>
      </c>
      <c r="F11" s="20" t="s">
        <v>1</v>
      </c>
      <c r="I11" s="22" t="s">
        <v>18</v>
      </c>
      <c r="J11" s="20" t="s">
        <v>1</v>
      </c>
      <c r="L11" s="27"/>
    </row>
    <row r="12" spans="2:46" s="1" customFormat="1" ht="12" customHeight="1">
      <c r="B12" s="27"/>
      <c r="D12" s="22" t="s">
        <v>19</v>
      </c>
      <c r="F12" s="20" t="s">
        <v>20</v>
      </c>
      <c r="I12" s="22" t="s">
        <v>21</v>
      </c>
      <c r="J12" s="171">
        <f>'Rekapitulace stavby'!AN8</f>
        <v>45986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221</v>
      </c>
      <c r="I14" s="22" t="s">
        <v>23</v>
      </c>
      <c r="J14" s="20">
        <v>70994234</v>
      </c>
      <c r="L14" s="27"/>
    </row>
    <row r="15" spans="2:46" s="1" customFormat="1" ht="18" customHeight="1">
      <c r="B15" s="27"/>
      <c r="E15" s="20" t="s">
        <v>20</v>
      </c>
      <c r="I15" s="22" t="s">
        <v>24</v>
      </c>
      <c r="J15" s="20" t="s">
        <v>222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25</v>
      </c>
      <c r="I17" s="22" t="s">
        <v>23</v>
      </c>
      <c r="J17" s="23" t="str">
        <f>'Rekapitulace stavby'!AN13</f>
        <v>Vyplň údaj</v>
      </c>
      <c r="L17" s="27"/>
    </row>
    <row r="18" spans="2:12" s="1" customFormat="1" ht="18" customHeight="1">
      <c r="B18" s="27"/>
      <c r="E18" s="168" t="str">
        <f>'Rekapitulace stavby'!E14</f>
        <v>Vyplň údaj</v>
      </c>
      <c r="F18" s="170"/>
      <c r="G18" s="170"/>
      <c r="H18" s="170"/>
      <c r="I18" s="22" t="s">
        <v>24</v>
      </c>
      <c r="J18" s="23" t="str">
        <f>'Rekapitulace stavby'!AN14</f>
        <v>Vyplň údaj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/>
      <c r="I20" s="22"/>
      <c r="J20" s="20" t="s">
        <v>1</v>
      </c>
      <c r="L20" s="27"/>
    </row>
    <row r="21" spans="2:12" s="1" customFormat="1" ht="18" customHeight="1">
      <c r="B21" s="27"/>
      <c r="E21" s="20"/>
      <c r="I21" s="22"/>
      <c r="J21" s="20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/>
      <c r="I23" s="22"/>
      <c r="J23" s="20" t="s">
        <v>1</v>
      </c>
      <c r="L23" s="27"/>
    </row>
    <row r="24" spans="2:12" s="1" customFormat="1" ht="18" customHeight="1">
      <c r="B24" s="27"/>
      <c r="E24" s="20"/>
      <c r="I24" s="22"/>
      <c r="J24" s="20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30</v>
      </c>
      <c r="L26" s="27"/>
    </row>
    <row r="27" spans="2:12" s="7" customFormat="1" ht="16.5" customHeight="1">
      <c r="B27" s="84"/>
      <c r="E27" s="164" t="s">
        <v>1</v>
      </c>
      <c r="F27" s="164"/>
      <c r="G27" s="164"/>
      <c r="H27" s="164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31</v>
      </c>
      <c r="J30" s="61">
        <f>ROUND(J117,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50" t="s">
        <v>35</v>
      </c>
      <c r="E33" s="22" t="s">
        <v>36</v>
      </c>
      <c r="F33" s="86">
        <f>ROUND((SUM(BE117:BE130)),  2)</f>
        <v>0</v>
      </c>
      <c r="I33" s="87">
        <v>0.21</v>
      </c>
      <c r="J33" s="86">
        <f>ROUND(((SUM(BE117:BE130))*I33),  2)</f>
        <v>0</v>
      </c>
      <c r="L33" s="27"/>
    </row>
    <row r="34" spans="2:12" s="1" customFormat="1" ht="14.45" customHeight="1">
      <c r="B34" s="27"/>
      <c r="E34" s="22" t="s">
        <v>37</v>
      </c>
      <c r="F34" s="86">
        <f>ROUND((SUM(BF117:BF130)),  2)</f>
        <v>0</v>
      </c>
      <c r="I34" s="87">
        <v>0.12</v>
      </c>
      <c r="J34" s="86">
        <f>ROUND(((SUM(BF117:BF130))*I34),  2)</f>
        <v>0</v>
      </c>
      <c r="L34" s="27"/>
    </row>
    <row r="35" spans="2:12" s="1" customFormat="1" ht="14.45" hidden="1" customHeight="1">
      <c r="B35" s="27"/>
      <c r="E35" s="22" t="s">
        <v>38</v>
      </c>
      <c r="F35" s="86">
        <f>ROUND((SUM(BG117:BG130)),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2" t="s">
        <v>39</v>
      </c>
      <c r="F36" s="86">
        <f>ROUND((SUM(BH117:BH130)),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2" t="s">
        <v>40</v>
      </c>
      <c r="F37" s="86">
        <f>ROUND((SUM(BI117:BI130)),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41</v>
      </c>
      <c r="E39" s="52"/>
      <c r="F39" s="52"/>
      <c r="G39" s="90" t="s">
        <v>42</v>
      </c>
      <c r="H39" s="91" t="s">
        <v>43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44</v>
      </c>
      <c r="E50" s="37"/>
      <c r="F50" s="37"/>
      <c r="G50" s="36" t="s">
        <v>45</v>
      </c>
      <c r="H50" s="37"/>
      <c r="I50" s="37"/>
      <c r="J50" s="37"/>
      <c r="K50" s="37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 ht="12.75">
      <c r="B61" s="27"/>
      <c r="D61" s="38" t="s">
        <v>46</v>
      </c>
      <c r="E61" s="29"/>
      <c r="F61" s="94" t="s">
        <v>47</v>
      </c>
      <c r="G61" s="38" t="s">
        <v>46</v>
      </c>
      <c r="H61" s="29"/>
      <c r="I61" s="29"/>
      <c r="J61" s="95" t="s">
        <v>47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 ht="12.75">
      <c r="B65" s="27"/>
      <c r="D65" s="36" t="s">
        <v>48</v>
      </c>
      <c r="E65" s="37"/>
      <c r="F65" s="37"/>
      <c r="G65" s="36" t="s">
        <v>49</v>
      </c>
      <c r="H65" s="37"/>
      <c r="I65" s="37"/>
      <c r="J65" s="37"/>
      <c r="K65" s="37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 ht="12.75">
      <c r="B76" s="27"/>
      <c r="D76" s="38" t="s">
        <v>46</v>
      </c>
      <c r="E76" s="29"/>
      <c r="F76" s="94" t="s">
        <v>47</v>
      </c>
      <c r="G76" s="38" t="s">
        <v>46</v>
      </c>
      <c r="H76" s="29"/>
      <c r="I76" s="29"/>
      <c r="J76" s="95" t="s">
        <v>47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94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15</v>
      </c>
      <c r="L84" s="27"/>
    </row>
    <row r="85" spans="2:47" s="1" customFormat="1" ht="16.5" customHeight="1">
      <c r="B85" s="27"/>
      <c r="E85" s="166" t="str">
        <f>E7</f>
        <v>Revizní činnost elektrického zařízení SEE v obvodu OŘ Plzeň 2026</v>
      </c>
      <c r="F85" s="167"/>
      <c r="G85" s="167"/>
      <c r="H85" s="167"/>
      <c r="L85" s="27"/>
    </row>
    <row r="86" spans="2:47" s="1" customFormat="1" ht="12" customHeight="1">
      <c r="B86" s="27"/>
      <c r="C86" s="22" t="s">
        <v>92</v>
      </c>
      <c r="L86" s="27"/>
    </row>
    <row r="87" spans="2:47" s="1" customFormat="1" ht="16.5" customHeight="1">
      <c r="B87" s="27"/>
      <c r="E87" s="147" t="str">
        <f>E9</f>
        <v>03 - Revize SPS oblast Plzeň</v>
      </c>
      <c r="F87" s="165"/>
      <c r="G87" s="165"/>
      <c r="H87" s="16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19</v>
      </c>
      <c r="F89" s="20" t="str">
        <f>F12</f>
        <v xml:space="preserve"> </v>
      </c>
      <c r="I89" s="22" t="s">
        <v>21</v>
      </c>
      <c r="J89" s="47">
        <f>IF(J12="","",J12)</f>
        <v>45986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22</v>
      </c>
      <c r="F91" s="20" t="str">
        <f>E15</f>
        <v xml:space="preserve"> </v>
      </c>
      <c r="I91" s="22" t="s">
        <v>27</v>
      </c>
      <c r="J91" s="25">
        <f>E21</f>
        <v>0</v>
      </c>
      <c r="L91" s="27"/>
    </row>
    <row r="92" spans="2:47" s="1" customFormat="1" ht="15.2" customHeight="1">
      <c r="B92" s="27"/>
      <c r="C92" s="22" t="s">
        <v>25</v>
      </c>
      <c r="F92" s="20" t="str">
        <f>IF(E18="","",E18)</f>
        <v>Vyplň údaj</v>
      </c>
      <c r="I92" s="22" t="s">
        <v>29</v>
      </c>
      <c r="J92" s="25">
        <f>E24</f>
        <v>0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95</v>
      </c>
      <c r="D94" s="88"/>
      <c r="E94" s="88"/>
      <c r="F94" s="88"/>
      <c r="G94" s="88"/>
      <c r="H94" s="88"/>
      <c r="I94" s="88"/>
      <c r="J94" s="97" t="s">
        <v>96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97</v>
      </c>
      <c r="J96" s="61">
        <f>J117</f>
        <v>0</v>
      </c>
      <c r="L96" s="27"/>
      <c r="AU96" s="12" t="s">
        <v>98</v>
      </c>
    </row>
    <row r="97" spans="2:12" s="8" customFormat="1" ht="24.95" customHeight="1">
      <c r="B97" s="99"/>
      <c r="D97" s="100" t="s">
        <v>99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>
      <c r="B98" s="27"/>
      <c r="L98" s="27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>
      <c r="B104" s="27"/>
      <c r="C104" s="16" t="s">
        <v>100</v>
      </c>
      <c r="L104" s="27"/>
    </row>
    <row r="105" spans="2:12" s="1" customFormat="1" ht="6.95" customHeight="1">
      <c r="B105" s="27"/>
      <c r="L105" s="27"/>
    </row>
    <row r="106" spans="2:12" s="1" customFormat="1" ht="12" customHeight="1">
      <c r="B106" s="27"/>
      <c r="C106" s="22" t="s">
        <v>15</v>
      </c>
      <c r="L106" s="27"/>
    </row>
    <row r="107" spans="2:12" s="1" customFormat="1" ht="16.5" customHeight="1">
      <c r="B107" s="27"/>
      <c r="E107" s="166" t="str">
        <f>E7</f>
        <v>Revizní činnost elektrického zařízení SEE v obvodu OŘ Plzeň 2026</v>
      </c>
      <c r="F107" s="167"/>
      <c r="G107" s="167"/>
      <c r="H107" s="167"/>
      <c r="L107" s="27"/>
    </row>
    <row r="108" spans="2:12" s="1" customFormat="1" ht="12" customHeight="1">
      <c r="B108" s="27"/>
      <c r="C108" s="22" t="s">
        <v>92</v>
      </c>
      <c r="L108" s="27"/>
    </row>
    <row r="109" spans="2:12" s="1" customFormat="1" ht="16.5" customHeight="1">
      <c r="B109" s="27"/>
      <c r="E109" s="147" t="str">
        <f>E9</f>
        <v>03 - Revize SPS oblast Plzeň</v>
      </c>
      <c r="F109" s="165"/>
      <c r="G109" s="165"/>
      <c r="H109" s="165"/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2" t="s">
        <v>19</v>
      </c>
      <c r="F111" s="20" t="str">
        <f>F12</f>
        <v xml:space="preserve"> </v>
      </c>
      <c r="I111" s="22" t="s">
        <v>21</v>
      </c>
      <c r="J111" s="47">
        <f>IF(J12="","",J12)</f>
        <v>45986</v>
      </c>
      <c r="L111" s="27"/>
    </row>
    <row r="112" spans="2:12" s="1" customFormat="1" ht="6.95" customHeight="1">
      <c r="B112" s="27"/>
      <c r="L112" s="27"/>
    </row>
    <row r="113" spans="2:65" s="1" customFormat="1" ht="15.2" customHeight="1">
      <c r="B113" s="27"/>
      <c r="C113" s="22" t="s">
        <v>22</v>
      </c>
      <c r="F113" s="20" t="str">
        <f>E15</f>
        <v xml:space="preserve"> </v>
      </c>
      <c r="I113" s="22" t="s">
        <v>27</v>
      </c>
      <c r="J113" s="25">
        <f>E21</f>
        <v>0</v>
      </c>
      <c r="L113" s="27"/>
    </row>
    <row r="114" spans="2:65" s="1" customFormat="1" ht="15.2" customHeight="1">
      <c r="B114" s="27"/>
      <c r="C114" s="22" t="s">
        <v>25</v>
      </c>
      <c r="F114" s="20" t="str">
        <f>IF(E18="","",E18)</f>
        <v>Vyplň údaj</v>
      </c>
      <c r="I114" s="22" t="s">
        <v>29</v>
      </c>
      <c r="J114" s="25">
        <f>E24</f>
        <v>0</v>
      </c>
      <c r="L114" s="27"/>
    </row>
    <row r="115" spans="2:65" s="1" customFormat="1" ht="10.35" customHeight="1">
      <c r="B115" s="27"/>
      <c r="L115" s="27"/>
    </row>
    <row r="116" spans="2:65" s="9" customFormat="1" ht="29.25" customHeight="1">
      <c r="B116" s="172"/>
      <c r="C116" s="173" t="s">
        <v>101</v>
      </c>
      <c r="D116" s="174" t="s">
        <v>56</v>
      </c>
      <c r="E116" s="174" t="s">
        <v>52</v>
      </c>
      <c r="F116" s="174" t="s">
        <v>53</v>
      </c>
      <c r="G116" s="174" t="s">
        <v>102</v>
      </c>
      <c r="H116" s="174" t="s">
        <v>103</v>
      </c>
      <c r="I116" s="174" t="s">
        <v>104</v>
      </c>
      <c r="J116" s="174" t="s">
        <v>96</v>
      </c>
      <c r="K116" s="175" t="s">
        <v>105</v>
      </c>
      <c r="L116" s="103"/>
      <c r="M116" s="54" t="s">
        <v>1</v>
      </c>
      <c r="N116" s="55" t="s">
        <v>35</v>
      </c>
      <c r="O116" s="55" t="s">
        <v>106</v>
      </c>
      <c r="P116" s="55" t="s">
        <v>107</v>
      </c>
      <c r="Q116" s="55" t="s">
        <v>108</v>
      </c>
      <c r="R116" s="55" t="s">
        <v>109</v>
      </c>
      <c r="S116" s="55" t="s">
        <v>110</v>
      </c>
      <c r="T116" s="56" t="s">
        <v>111</v>
      </c>
    </row>
    <row r="117" spans="2:65" s="1" customFormat="1" ht="22.9" customHeight="1">
      <c r="B117" s="176"/>
      <c r="C117" s="177" t="s">
        <v>112</v>
      </c>
      <c r="D117" s="178"/>
      <c r="E117" s="178"/>
      <c r="F117" s="178"/>
      <c r="G117" s="178"/>
      <c r="H117" s="178"/>
      <c r="I117" s="178"/>
      <c r="J117" s="179">
        <f>BK117</f>
        <v>0</v>
      </c>
      <c r="K117" s="178"/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70</v>
      </c>
      <c r="AU117" s="12" t="s">
        <v>98</v>
      </c>
      <c r="BK117" s="107">
        <f>BK118</f>
        <v>0</v>
      </c>
    </row>
    <row r="118" spans="2:65" s="10" customFormat="1" ht="25.9" customHeight="1">
      <c r="B118" s="180"/>
      <c r="C118" s="181"/>
      <c r="D118" s="182" t="s">
        <v>70</v>
      </c>
      <c r="E118" s="183" t="s">
        <v>113</v>
      </c>
      <c r="F118" s="183" t="s">
        <v>114</v>
      </c>
      <c r="G118" s="181"/>
      <c r="H118" s="181"/>
      <c r="I118" s="181"/>
      <c r="J118" s="184">
        <f>BK118</f>
        <v>0</v>
      </c>
      <c r="K118" s="181"/>
      <c r="L118" s="108"/>
      <c r="M118" s="110"/>
      <c r="P118" s="111">
        <f>SUM(P119:P130)</f>
        <v>0</v>
      </c>
      <c r="R118" s="111">
        <f>SUM(R119:R130)</f>
        <v>0</v>
      </c>
      <c r="T118" s="112">
        <f>SUM(T119:T130)</f>
        <v>0</v>
      </c>
      <c r="AR118" s="109" t="s">
        <v>115</v>
      </c>
      <c r="AT118" s="113" t="s">
        <v>70</v>
      </c>
      <c r="AU118" s="113" t="s">
        <v>71</v>
      </c>
      <c r="AY118" s="109" t="s">
        <v>116</v>
      </c>
      <c r="BK118" s="114">
        <f>SUM(BK119:BK130)</f>
        <v>0</v>
      </c>
    </row>
    <row r="119" spans="2:65" s="1" customFormat="1" ht="66.75" customHeight="1">
      <c r="B119" s="176"/>
      <c r="C119" s="185" t="s">
        <v>115</v>
      </c>
      <c r="D119" s="185" t="s">
        <v>118</v>
      </c>
      <c r="E119" s="186" t="s">
        <v>173</v>
      </c>
      <c r="F119" s="187" t="s">
        <v>174</v>
      </c>
      <c r="G119" s="188" t="s">
        <v>121</v>
      </c>
      <c r="H119" s="189">
        <v>16</v>
      </c>
      <c r="I119" s="116"/>
      <c r="J119" s="190">
        <f>ROUND(I119*H119,2)</f>
        <v>0</v>
      </c>
      <c r="K119" s="187" t="s">
        <v>122</v>
      </c>
      <c r="L119" s="27"/>
      <c r="M119" s="117" t="s">
        <v>1</v>
      </c>
      <c r="N119" s="118" t="s">
        <v>36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123</v>
      </c>
      <c r="AT119" s="121" t="s">
        <v>118</v>
      </c>
      <c r="AU119" s="121" t="s">
        <v>79</v>
      </c>
      <c r="AY119" s="12" t="s">
        <v>116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79</v>
      </c>
      <c r="BK119" s="122">
        <f>ROUND(I119*H119,2)</f>
        <v>0</v>
      </c>
      <c r="BL119" s="12" t="s">
        <v>123</v>
      </c>
      <c r="BM119" s="121" t="s">
        <v>175</v>
      </c>
    </row>
    <row r="120" spans="2:65" s="1" customFormat="1" ht="165.75">
      <c r="B120" s="176"/>
      <c r="C120" s="178"/>
      <c r="D120" s="191" t="s">
        <v>125</v>
      </c>
      <c r="E120" s="178"/>
      <c r="F120" s="192" t="s">
        <v>176</v>
      </c>
      <c r="G120" s="178"/>
      <c r="H120" s="178"/>
      <c r="I120" s="178"/>
      <c r="J120" s="178"/>
      <c r="K120" s="178"/>
      <c r="L120" s="27"/>
      <c r="M120" s="123"/>
      <c r="T120" s="51"/>
      <c r="AT120" s="12" t="s">
        <v>125</v>
      </c>
      <c r="AU120" s="12" t="s">
        <v>79</v>
      </c>
    </row>
    <row r="121" spans="2:65" s="1" customFormat="1" ht="66.75" customHeight="1">
      <c r="B121" s="176"/>
      <c r="C121" s="185" t="s">
        <v>117</v>
      </c>
      <c r="D121" s="185" t="s">
        <v>118</v>
      </c>
      <c r="E121" s="186" t="s">
        <v>177</v>
      </c>
      <c r="F121" s="187" t="s">
        <v>178</v>
      </c>
      <c r="G121" s="188" t="s">
        <v>121</v>
      </c>
      <c r="H121" s="189">
        <v>8</v>
      </c>
      <c r="I121" s="116"/>
      <c r="J121" s="190">
        <f>ROUND(I121*H121,2)</f>
        <v>0</v>
      </c>
      <c r="K121" s="187" t="s">
        <v>122</v>
      </c>
      <c r="L121" s="27"/>
      <c r="M121" s="117" t="s">
        <v>1</v>
      </c>
      <c r="N121" s="118" t="s">
        <v>36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123</v>
      </c>
      <c r="AT121" s="121" t="s">
        <v>118</v>
      </c>
      <c r="AU121" s="121" t="s">
        <v>79</v>
      </c>
      <c r="AY121" s="12" t="s">
        <v>116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79</v>
      </c>
      <c r="BK121" s="122">
        <f>ROUND(I121*H121,2)</f>
        <v>0</v>
      </c>
      <c r="BL121" s="12" t="s">
        <v>123</v>
      </c>
      <c r="BM121" s="121" t="s">
        <v>179</v>
      </c>
    </row>
    <row r="122" spans="2:65" s="1" customFormat="1" ht="87.75">
      <c r="B122" s="176"/>
      <c r="C122" s="178"/>
      <c r="D122" s="191" t="s">
        <v>125</v>
      </c>
      <c r="E122" s="178"/>
      <c r="F122" s="192" t="s">
        <v>180</v>
      </c>
      <c r="G122" s="178"/>
      <c r="H122" s="178"/>
      <c r="I122" s="178"/>
      <c r="J122" s="178"/>
      <c r="K122" s="178"/>
      <c r="L122" s="27"/>
      <c r="M122" s="123"/>
      <c r="T122" s="51"/>
      <c r="AT122" s="12" t="s">
        <v>125</v>
      </c>
      <c r="AU122" s="12" t="s">
        <v>79</v>
      </c>
    </row>
    <row r="123" spans="2:65" s="1" customFormat="1" ht="66.75" customHeight="1">
      <c r="B123" s="176"/>
      <c r="C123" s="185" t="s">
        <v>81</v>
      </c>
      <c r="D123" s="185" t="s">
        <v>118</v>
      </c>
      <c r="E123" s="186" t="s">
        <v>181</v>
      </c>
      <c r="F123" s="187" t="s">
        <v>182</v>
      </c>
      <c r="G123" s="188" t="s">
        <v>121</v>
      </c>
      <c r="H123" s="189">
        <v>15</v>
      </c>
      <c r="I123" s="116"/>
      <c r="J123" s="190">
        <f>ROUND(I123*H123,2)</f>
        <v>0</v>
      </c>
      <c r="K123" s="187" t="s">
        <v>122</v>
      </c>
      <c r="L123" s="27"/>
      <c r="M123" s="117" t="s">
        <v>1</v>
      </c>
      <c r="N123" s="118" t="s">
        <v>36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123</v>
      </c>
      <c r="AT123" s="121" t="s">
        <v>118</v>
      </c>
      <c r="AU123" s="121" t="s">
        <v>79</v>
      </c>
      <c r="AY123" s="12" t="s">
        <v>116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79</v>
      </c>
      <c r="BK123" s="122">
        <f>ROUND(I123*H123,2)</f>
        <v>0</v>
      </c>
      <c r="BL123" s="12" t="s">
        <v>123</v>
      </c>
      <c r="BM123" s="121" t="s">
        <v>183</v>
      </c>
    </row>
    <row r="124" spans="2:65" s="1" customFormat="1" ht="156">
      <c r="B124" s="176"/>
      <c r="C124" s="178"/>
      <c r="D124" s="191" t="s">
        <v>125</v>
      </c>
      <c r="E124" s="178"/>
      <c r="F124" s="192" t="s">
        <v>184</v>
      </c>
      <c r="G124" s="178"/>
      <c r="H124" s="178"/>
      <c r="I124" s="178"/>
      <c r="J124" s="178"/>
      <c r="K124" s="178"/>
      <c r="L124" s="27"/>
      <c r="M124" s="123"/>
      <c r="T124" s="51"/>
      <c r="AT124" s="12" t="s">
        <v>125</v>
      </c>
      <c r="AU124" s="12" t="s">
        <v>79</v>
      </c>
    </row>
    <row r="125" spans="2:65" s="1" customFormat="1" ht="66.75" customHeight="1">
      <c r="B125" s="176"/>
      <c r="C125" s="185" t="s">
        <v>79</v>
      </c>
      <c r="D125" s="185" t="s">
        <v>118</v>
      </c>
      <c r="E125" s="186" t="s">
        <v>185</v>
      </c>
      <c r="F125" s="187" t="s">
        <v>186</v>
      </c>
      <c r="G125" s="188" t="s">
        <v>121</v>
      </c>
      <c r="H125" s="189">
        <v>6</v>
      </c>
      <c r="I125" s="116"/>
      <c r="J125" s="190">
        <f>ROUND(I125*H125,2)</f>
        <v>0</v>
      </c>
      <c r="K125" s="187" t="s">
        <v>122</v>
      </c>
      <c r="L125" s="27"/>
      <c r="M125" s="117" t="s">
        <v>1</v>
      </c>
      <c r="N125" s="118" t="s">
        <v>36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123</v>
      </c>
      <c r="AT125" s="121" t="s">
        <v>118</v>
      </c>
      <c r="AU125" s="121" t="s">
        <v>79</v>
      </c>
      <c r="AY125" s="12" t="s">
        <v>116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79</v>
      </c>
      <c r="BK125" s="122">
        <f>ROUND(I125*H125,2)</f>
        <v>0</v>
      </c>
      <c r="BL125" s="12" t="s">
        <v>123</v>
      </c>
      <c r="BM125" s="121" t="s">
        <v>187</v>
      </c>
    </row>
    <row r="126" spans="2:65" s="1" customFormat="1" ht="39">
      <c r="B126" s="176"/>
      <c r="C126" s="178"/>
      <c r="D126" s="191" t="s">
        <v>125</v>
      </c>
      <c r="E126" s="178"/>
      <c r="F126" s="192" t="s">
        <v>188</v>
      </c>
      <c r="G126" s="178"/>
      <c r="H126" s="178"/>
      <c r="I126" s="178"/>
      <c r="J126" s="178"/>
      <c r="K126" s="178"/>
      <c r="L126" s="27"/>
      <c r="M126" s="123"/>
      <c r="T126" s="51"/>
      <c r="AT126" s="12" t="s">
        <v>125</v>
      </c>
      <c r="AU126" s="12" t="s">
        <v>79</v>
      </c>
    </row>
    <row r="127" spans="2:65" s="1" customFormat="1" ht="66.75" customHeight="1">
      <c r="B127" s="176"/>
      <c r="C127" s="185" t="s">
        <v>131</v>
      </c>
      <c r="D127" s="185" t="s">
        <v>118</v>
      </c>
      <c r="E127" s="186" t="s">
        <v>189</v>
      </c>
      <c r="F127" s="187" t="s">
        <v>190</v>
      </c>
      <c r="G127" s="188" t="s">
        <v>121</v>
      </c>
      <c r="H127" s="189">
        <v>14</v>
      </c>
      <c r="I127" s="116"/>
      <c r="J127" s="190">
        <f>ROUND(I127*H127,2)</f>
        <v>0</v>
      </c>
      <c r="K127" s="187" t="s">
        <v>122</v>
      </c>
      <c r="L127" s="27"/>
      <c r="M127" s="117" t="s">
        <v>1</v>
      </c>
      <c r="N127" s="118" t="s">
        <v>36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123</v>
      </c>
      <c r="AT127" s="121" t="s">
        <v>118</v>
      </c>
      <c r="AU127" s="121" t="s">
        <v>79</v>
      </c>
      <c r="AY127" s="12" t="s">
        <v>116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79</v>
      </c>
      <c r="BK127" s="122">
        <f>ROUND(I127*H127,2)</f>
        <v>0</v>
      </c>
      <c r="BL127" s="12" t="s">
        <v>123</v>
      </c>
      <c r="BM127" s="121" t="s">
        <v>191</v>
      </c>
    </row>
    <row r="128" spans="2:65" s="1" customFormat="1" ht="146.25">
      <c r="B128" s="176"/>
      <c r="C128" s="178"/>
      <c r="D128" s="191" t="s">
        <v>125</v>
      </c>
      <c r="E128" s="178"/>
      <c r="F128" s="192" t="s">
        <v>192</v>
      </c>
      <c r="G128" s="178"/>
      <c r="H128" s="178"/>
      <c r="I128" s="178"/>
      <c r="J128" s="178"/>
      <c r="K128" s="178"/>
      <c r="L128" s="27"/>
      <c r="M128" s="123"/>
      <c r="T128" s="51"/>
      <c r="AT128" s="12" t="s">
        <v>125</v>
      </c>
      <c r="AU128" s="12" t="s">
        <v>79</v>
      </c>
    </row>
    <row r="129" spans="2:65" s="1" customFormat="1" ht="66.75" customHeight="1">
      <c r="B129" s="176"/>
      <c r="C129" s="185" t="s">
        <v>163</v>
      </c>
      <c r="D129" s="185" t="s">
        <v>118</v>
      </c>
      <c r="E129" s="186" t="s">
        <v>193</v>
      </c>
      <c r="F129" s="187" t="s">
        <v>194</v>
      </c>
      <c r="G129" s="188" t="s">
        <v>121</v>
      </c>
      <c r="H129" s="189">
        <v>17</v>
      </c>
      <c r="I129" s="116"/>
      <c r="J129" s="190">
        <f>ROUND(I129*H129,2)</f>
        <v>0</v>
      </c>
      <c r="K129" s="187" t="s">
        <v>122</v>
      </c>
      <c r="L129" s="27"/>
      <c r="M129" s="117" t="s">
        <v>1</v>
      </c>
      <c r="N129" s="118" t="s">
        <v>36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123</v>
      </c>
      <c r="AT129" s="121" t="s">
        <v>118</v>
      </c>
      <c r="AU129" s="121" t="s">
        <v>79</v>
      </c>
      <c r="AY129" s="12" t="s">
        <v>116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79</v>
      </c>
      <c r="BK129" s="122">
        <f>ROUND(I129*H129,2)</f>
        <v>0</v>
      </c>
      <c r="BL129" s="12" t="s">
        <v>123</v>
      </c>
      <c r="BM129" s="121" t="s">
        <v>195</v>
      </c>
    </row>
    <row r="130" spans="2:65" s="1" customFormat="1" ht="175.5">
      <c r="B130" s="176"/>
      <c r="C130" s="178"/>
      <c r="D130" s="191" t="s">
        <v>125</v>
      </c>
      <c r="E130" s="178"/>
      <c r="F130" s="192" t="s">
        <v>196</v>
      </c>
      <c r="G130" s="178"/>
      <c r="H130" s="178"/>
      <c r="I130" s="178"/>
      <c r="J130" s="178"/>
      <c r="K130" s="178"/>
      <c r="L130" s="27"/>
      <c r="M130" s="124"/>
      <c r="N130" s="125"/>
      <c r="O130" s="125"/>
      <c r="P130" s="125"/>
      <c r="Q130" s="125"/>
      <c r="R130" s="125"/>
      <c r="S130" s="125"/>
      <c r="T130" s="126"/>
      <c r="AT130" s="12" t="s">
        <v>125</v>
      </c>
      <c r="AU130" s="12" t="s">
        <v>79</v>
      </c>
    </row>
    <row r="131" spans="2:65" s="1" customFormat="1" ht="6.95" customHeight="1">
      <c r="B131" s="193"/>
      <c r="C131" s="194"/>
      <c r="D131" s="194"/>
      <c r="E131" s="194"/>
      <c r="F131" s="194"/>
      <c r="G131" s="194"/>
      <c r="H131" s="194"/>
      <c r="I131" s="194"/>
      <c r="J131" s="194"/>
      <c r="K131" s="194"/>
      <c r="L131" s="27"/>
    </row>
  </sheetData>
  <sheetProtection algorithmName="SHA-512" hashValue="f252snIrz1B9BVN3SmOHjWDmr/VJu74VMLAaO0Dy0/EGfiBFiif4vEQ23qSmFxbXEh0YmU33kUEWkFDtNCZQrA==" saltValue="s7Dnrfq1PtdPe/i9JiGyDA==" spinCount="100000" sheet="1" objects="1" scenarios="1"/>
  <autoFilter ref="C116:K130" xr:uid="{00000000-0009-0000-0000-000003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3"/>
  <sheetViews>
    <sheetView showGridLines="0" workbookViewId="0">
      <selection activeCell="H131" sqref="H131:I13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3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2" t="s">
        <v>90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81</v>
      </c>
    </row>
    <row r="4" spans="2:46" ht="24.95" customHeight="1">
      <c r="B4" s="15"/>
      <c r="D4" s="16" t="s">
        <v>91</v>
      </c>
      <c r="L4" s="15"/>
      <c r="M4" s="83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2" t="s">
        <v>15</v>
      </c>
      <c r="L6" s="15"/>
    </row>
    <row r="7" spans="2:46" ht="16.5" customHeight="1">
      <c r="B7" s="15"/>
      <c r="E7" s="166" t="str">
        <f>'Rekapitulace stavby'!K6</f>
        <v>Revizní činnost elektrického zařízení SEE v obvodu OŘ Plzeň 2026</v>
      </c>
      <c r="F7" s="167"/>
      <c r="G7" s="167"/>
      <c r="H7" s="167"/>
      <c r="L7" s="15"/>
    </row>
    <row r="8" spans="2:46" s="1" customFormat="1" ht="12" customHeight="1">
      <c r="B8" s="27"/>
      <c r="D8" s="22" t="s">
        <v>92</v>
      </c>
      <c r="L8" s="27"/>
    </row>
    <row r="9" spans="2:46" s="1" customFormat="1" ht="16.5" customHeight="1">
      <c r="B9" s="27"/>
      <c r="E9" s="147" t="s">
        <v>197</v>
      </c>
      <c r="F9" s="165"/>
      <c r="G9" s="165"/>
      <c r="H9" s="16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2" t="s">
        <v>17</v>
      </c>
      <c r="F11" s="20" t="s">
        <v>1</v>
      </c>
      <c r="I11" s="22" t="s">
        <v>18</v>
      </c>
      <c r="J11" s="20" t="s">
        <v>1</v>
      </c>
      <c r="L11" s="27"/>
    </row>
    <row r="12" spans="2:46" s="1" customFormat="1" ht="12" customHeight="1">
      <c r="B12" s="27"/>
      <c r="D12" s="22" t="s">
        <v>19</v>
      </c>
      <c r="F12" s="20" t="s">
        <v>20</v>
      </c>
      <c r="I12" s="22" t="s">
        <v>21</v>
      </c>
      <c r="J12" s="171">
        <f>'Rekapitulace stavby'!AN8</f>
        <v>45986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221</v>
      </c>
      <c r="I14" s="22" t="s">
        <v>23</v>
      </c>
      <c r="J14" s="20">
        <v>70994234</v>
      </c>
      <c r="L14" s="27"/>
    </row>
    <row r="15" spans="2:46" s="1" customFormat="1" ht="18" customHeight="1">
      <c r="B15" s="27"/>
      <c r="E15" s="20" t="s">
        <v>20</v>
      </c>
      <c r="I15" s="22" t="s">
        <v>24</v>
      </c>
      <c r="J15" s="20" t="s">
        <v>222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25</v>
      </c>
      <c r="I17" s="22" t="s">
        <v>23</v>
      </c>
      <c r="J17" s="23" t="str">
        <f>'Rekapitulace stavby'!AN13</f>
        <v>Vyplň údaj</v>
      </c>
      <c r="L17" s="27"/>
    </row>
    <row r="18" spans="2:12" s="1" customFormat="1" ht="18" customHeight="1">
      <c r="B18" s="27"/>
      <c r="E18" s="168" t="str">
        <f>'Rekapitulace stavby'!E14</f>
        <v>Vyplň údaj</v>
      </c>
      <c r="F18" s="170"/>
      <c r="G18" s="170"/>
      <c r="H18" s="170"/>
      <c r="I18" s="22" t="s">
        <v>24</v>
      </c>
      <c r="J18" s="23" t="str">
        <f>'Rekapitulace stavby'!AN14</f>
        <v>Vyplň údaj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/>
      <c r="I20" s="22"/>
      <c r="J20" s="20"/>
      <c r="L20" s="27"/>
    </row>
    <row r="21" spans="2:12" s="1" customFormat="1" ht="18" customHeight="1">
      <c r="B21" s="27"/>
      <c r="E21" s="20"/>
      <c r="I21" s="22"/>
      <c r="J21" s="20"/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/>
      <c r="I23" s="22"/>
      <c r="J23" s="20"/>
      <c r="L23" s="27"/>
    </row>
    <row r="24" spans="2:12" s="1" customFormat="1" ht="18" customHeight="1">
      <c r="B24" s="27"/>
      <c r="E24" s="20"/>
      <c r="I24" s="22"/>
      <c r="J24" s="20"/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30</v>
      </c>
      <c r="L26" s="27"/>
    </row>
    <row r="27" spans="2:12" s="7" customFormat="1" ht="16.5" customHeight="1">
      <c r="B27" s="84"/>
      <c r="E27" s="164" t="s">
        <v>1</v>
      </c>
      <c r="F27" s="164"/>
      <c r="G27" s="164"/>
      <c r="H27" s="164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31</v>
      </c>
      <c r="J30" s="61">
        <f>ROUND(J117,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50" t="s">
        <v>35</v>
      </c>
      <c r="E33" s="22" t="s">
        <v>36</v>
      </c>
      <c r="F33" s="86">
        <f>ROUND((SUM(BE117:BE132)),  2)</f>
        <v>0</v>
      </c>
      <c r="I33" s="87">
        <v>0.21</v>
      </c>
      <c r="J33" s="86">
        <f>ROUND(((SUM(BE117:BE132))*I33),  2)</f>
        <v>0</v>
      </c>
      <c r="L33" s="27"/>
    </row>
    <row r="34" spans="2:12" s="1" customFormat="1" ht="14.45" customHeight="1">
      <c r="B34" s="27"/>
      <c r="E34" s="22" t="s">
        <v>37</v>
      </c>
      <c r="F34" s="86">
        <f>ROUND((SUM(BF117:BF132)),  2)</f>
        <v>0</v>
      </c>
      <c r="I34" s="87">
        <v>0.12</v>
      </c>
      <c r="J34" s="86">
        <f>ROUND(((SUM(BF117:BF132))*I34),  2)</f>
        <v>0</v>
      </c>
      <c r="L34" s="27"/>
    </row>
    <row r="35" spans="2:12" s="1" customFormat="1" ht="14.45" hidden="1" customHeight="1">
      <c r="B35" s="27"/>
      <c r="E35" s="22" t="s">
        <v>38</v>
      </c>
      <c r="F35" s="86">
        <f>ROUND((SUM(BG117:BG132)),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2" t="s">
        <v>39</v>
      </c>
      <c r="F36" s="86">
        <f>ROUND((SUM(BH117:BH132)),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2" t="s">
        <v>40</v>
      </c>
      <c r="F37" s="86">
        <f>ROUND((SUM(BI117:BI132)),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41</v>
      </c>
      <c r="E39" s="52"/>
      <c r="F39" s="52"/>
      <c r="G39" s="90" t="s">
        <v>42</v>
      </c>
      <c r="H39" s="91" t="s">
        <v>43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44</v>
      </c>
      <c r="E50" s="37"/>
      <c r="F50" s="37"/>
      <c r="G50" s="36" t="s">
        <v>45</v>
      </c>
      <c r="H50" s="37"/>
      <c r="I50" s="37"/>
      <c r="J50" s="37"/>
      <c r="K50" s="37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 ht="12.75">
      <c r="B61" s="27"/>
      <c r="D61" s="38" t="s">
        <v>46</v>
      </c>
      <c r="E61" s="29"/>
      <c r="F61" s="94" t="s">
        <v>47</v>
      </c>
      <c r="G61" s="38" t="s">
        <v>46</v>
      </c>
      <c r="H61" s="29"/>
      <c r="I61" s="29"/>
      <c r="J61" s="95" t="s">
        <v>47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 ht="12.75">
      <c r="B65" s="27"/>
      <c r="D65" s="36" t="s">
        <v>48</v>
      </c>
      <c r="E65" s="37"/>
      <c r="F65" s="37"/>
      <c r="G65" s="36" t="s">
        <v>49</v>
      </c>
      <c r="H65" s="37"/>
      <c r="I65" s="37"/>
      <c r="J65" s="37"/>
      <c r="K65" s="37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 ht="12.75">
      <c r="B76" s="27"/>
      <c r="D76" s="38" t="s">
        <v>46</v>
      </c>
      <c r="E76" s="29"/>
      <c r="F76" s="94" t="s">
        <v>47</v>
      </c>
      <c r="G76" s="38" t="s">
        <v>46</v>
      </c>
      <c r="H76" s="29"/>
      <c r="I76" s="29"/>
      <c r="J76" s="95" t="s">
        <v>47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94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15</v>
      </c>
      <c r="L84" s="27"/>
    </row>
    <row r="85" spans="2:47" s="1" customFormat="1" ht="16.5" customHeight="1">
      <c r="B85" s="27"/>
      <c r="E85" s="166" t="str">
        <f>E7</f>
        <v>Revizní činnost elektrického zařízení SEE v obvodu OŘ Plzeň 2026</v>
      </c>
      <c r="F85" s="167"/>
      <c r="G85" s="167"/>
      <c r="H85" s="167"/>
      <c r="L85" s="27"/>
    </row>
    <row r="86" spans="2:47" s="1" customFormat="1" ht="12" customHeight="1">
      <c r="B86" s="27"/>
      <c r="C86" s="22" t="s">
        <v>92</v>
      </c>
      <c r="L86" s="27"/>
    </row>
    <row r="87" spans="2:47" s="1" customFormat="1" ht="16.5" customHeight="1">
      <c r="B87" s="27"/>
      <c r="E87" s="147" t="str">
        <f>E9</f>
        <v>04 - Revize SPS oblast Če...</v>
      </c>
      <c r="F87" s="165"/>
      <c r="G87" s="165"/>
      <c r="H87" s="16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19</v>
      </c>
      <c r="F89" s="20" t="str">
        <f>F12</f>
        <v xml:space="preserve"> </v>
      </c>
      <c r="I89" s="22" t="s">
        <v>21</v>
      </c>
      <c r="J89" s="47">
        <f>IF(J12="","",J12)</f>
        <v>45986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22</v>
      </c>
      <c r="F91" s="20" t="str">
        <f>E15</f>
        <v xml:space="preserve"> </v>
      </c>
      <c r="I91" s="22" t="s">
        <v>27</v>
      </c>
      <c r="J91" s="25">
        <f>E21</f>
        <v>0</v>
      </c>
      <c r="L91" s="27"/>
    </row>
    <row r="92" spans="2:47" s="1" customFormat="1" ht="15.2" customHeight="1">
      <c r="B92" s="27"/>
      <c r="C92" s="22" t="s">
        <v>25</v>
      </c>
      <c r="F92" s="20" t="str">
        <f>IF(E18="","",E18)</f>
        <v>Vyplň údaj</v>
      </c>
      <c r="I92" s="22" t="s">
        <v>29</v>
      </c>
      <c r="J92" s="25">
        <f>E24</f>
        <v>0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95</v>
      </c>
      <c r="D94" s="88"/>
      <c r="E94" s="88"/>
      <c r="F94" s="88"/>
      <c r="G94" s="88"/>
      <c r="H94" s="88"/>
      <c r="I94" s="88"/>
      <c r="J94" s="97" t="s">
        <v>96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97</v>
      </c>
      <c r="J96" s="61">
        <f>J117</f>
        <v>0</v>
      </c>
      <c r="L96" s="27"/>
      <c r="AU96" s="12" t="s">
        <v>98</v>
      </c>
    </row>
    <row r="97" spans="2:12" s="8" customFormat="1" ht="24.95" customHeight="1">
      <c r="B97" s="99"/>
      <c r="D97" s="100" t="s">
        <v>99</v>
      </c>
      <c r="E97" s="101"/>
      <c r="F97" s="101"/>
      <c r="G97" s="101"/>
      <c r="H97" s="101"/>
      <c r="I97" s="101"/>
      <c r="J97" s="102">
        <f>J118</f>
        <v>0</v>
      </c>
      <c r="L97" s="99"/>
    </row>
    <row r="98" spans="2:12" s="1" customFormat="1" ht="21.75" customHeight="1">
      <c r="B98" s="27"/>
      <c r="L98" s="27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27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7"/>
    </row>
    <row r="104" spans="2:12" s="1" customFormat="1" ht="24.95" customHeight="1">
      <c r="B104" s="27"/>
      <c r="C104" s="16" t="s">
        <v>100</v>
      </c>
      <c r="L104" s="27"/>
    </row>
    <row r="105" spans="2:12" s="1" customFormat="1" ht="6.95" customHeight="1">
      <c r="B105" s="27"/>
      <c r="L105" s="27"/>
    </row>
    <row r="106" spans="2:12" s="1" customFormat="1" ht="12" customHeight="1">
      <c r="B106" s="27"/>
      <c r="C106" s="22" t="s">
        <v>15</v>
      </c>
      <c r="L106" s="27"/>
    </row>
    <row r="107" spans="2:12" s="1" customFormat="1" ht="16.5" customHeight="1">
      <c r="B107" s="27"/>
      <c r="E107" s="166" t="str">
        <f>E7</f>
        <v>Revizní činnost elektrického zařízení SEE v obvodu OŘ Plzeň 2026</v>
      </c>
      <c r="F107" s="167"/>
      <c r="G107" s="167"/>
      <c r="H107" s="167"/>
      <c r="L107" s="27"/>
    </row>
    <row r="108" spans="2:12" s="1" customFormat="1" ht="12" customHeight="1">
      <c r="B108" s="27"/>
      <c r="C108" s="22" t="s">
        <v>92</v>
      </c>
      <c r="L108" s="27"/>
    </row>
    <row r="109" spans="2:12" s="1" customFormat="1" ht="16.5" customHeight="1">
      <c r="B109" s="27"/>
      <c r="E109" s="147" t="str">
        <f>E9</f>
        <v>04 - Revize SPS oblast Če...</v>
      </c>
      <c r="F109" s="165"/>
      <c r="G109" s="165"/>
      <c r="H109" s="165"/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2" t="s">
        <v>19</v>
      </c>
      <c r="F111" s="20" t="str">
        <f>F12</f>
        <v xml:space="preserve"> </v>
      </c>
      <c r="I111" s="22" t="s">
        <v>21</v>
      </c>
      <c r="J111" s="47">
        <f>IF(J12="","",J12)</f>
        <v>45986</v>
      </c>
      <c r="L111" s="27"/>
    </row>
    <row r="112" spans="2:12" s="1" customFormat="1" ht="6.95" customHeight="1">
      <c r="B112" s="27"/>
      <c r="L112" s="27"/>
    </row>
    <row r="113" spans="2:65" s="1" customFormat="1" ht="15.2" customHeight="1">
      <c r="B113" s="27"/>
      <c r="C113" s="22" t="s">
        <v>22</v>
      </c>
      <c r="F113" s="20" t="str">
        <f>E15</f>
        <v xml:space="preserve"> </v>
      </c>
      <c r="I113" s="22" t="s">
        <v>27</v>
      </c>
      <c r="J113" s="25">
        <f>E21</f>
        <v>0</v>
      </c>
      <c r="L113" s="27"/>
    </row>
    <row r="114" spans="2:65" s="1" customFormat="1" ht="15.2" customHeight="1">
      <c r="B114" s="27"/>
      <c r="C114" s="22" t="s">
        <v>25</v>
      </c>
      <c r="F114" s="20" t="str">
        <f>IF(E18="","",E18)</f>
        <v>Vyplň údaj</v>
      </c>
      <c r="I114" s="22" t="s">
        <v>29</v>
      </c>
      <c r="J114" s="25">
        <f>E24</f>
        <v>0</v>
      </c>
      <c r="L114" s="27"/>
    </row>
    <row r="115" spans="2:65" s="1" customFormat="1" ht="10.35" customHeight="1">
      <c r="B115" s="27"/>
      <c r="L115" s="27"/>
    </row>
    <row r="116" spans="2:65" s="9" customFormat="1" ht="29.25" customHeight="1">
      <c r="B116" s="172"/>
      <c r="C116" s="173" t="s">
        <v>101</v>
      </c>
      <c r="D116" s="174" t="s">
        <v>56</v>
      </c>
      <c r="E116" s="174" t="s">
        <v>52</v>
      </c>
      <c r="F116" s="174" t="s">
        <v>53</v>
      </c>
      <c r="G116" s="174" t="s">
        <v>102</v>
      </c>
      <c r="H116" s="174" t="s">
        <v>103</v>
      </c>
      <c r="I116" s="174" t="s">
        <v>104</v>
      </c>
      <c r="J116" s="174" t="s">
        <v>96</v>
      </c>
      <c r="K116" s="175" t="s">
        <v>105</v>
      </c>
      <c r="L116" s="103"/>
      <c r="M116" s="54" t="s">
        <v>1</v>
      </c>
      <c r="N116" s="55" t="s">
        <v>35</v>
      </c>
      <c r="O116" s="55" t="s">
        <v>106</v>
      </c>
      <c r="P116" s="55" t="s">
        <v>107</v>
      </c>
      <c r="Q116" s="55" t="s">
        <v>108</v>
      </c>
      <c r="R116" s="55" t="s">
        <v>109</v>
      </c>
      <c r="S116" s="55" t="s">
        <v>110</v>
      </c>
      <c r="T116" s="56" t="s">
        <v>111</v>
      </c>
    </row>
    <row r="117" spans="2:65" s="1" customFormat="1" ht="22.9" customHeight="1">
      <c r="B117" s="176"/>
      <c r="C117" s="177" t="s">
        <v>112</v>
      </c>
      <c r="D117" s="178"/>
      <c r="E117" s="178"/>
      <c r="F117" s="178"/>
      <c r="G117" s="178"/>
      <c r="H117" s="178"/>
      <c r="I117" s="178"/>
      <c r="J117" s="179">
        <f>BK117</f>
        <v>0</v>
      </c>
      <c r="K117" s="178"/>
      <c r="L117" s="27"/>
      <c r="M117" s="57"/>
      <c r="N117" s="48"/>
      <c r="O117" s="48"/>
      <c r="P117" s="105">
        <f>P118</f>
        <v>0</v>
      </c>
      <c r="Q117" s="48"/>
      <c r="R117" s="105">
        <f>R118</f>
        <v>0</v>
      </c>
      <c r="S117" s="48"/>
      <c r="T117" s="106">
        <f>T118</f>
        <v>0</v>
      </c>
      <c r="AT117" s="12" t="s">
        <v>70</v>
      </c>
      <c r="AU117" s="12" t="s">
        <v>98</v>
      </c>
      <c r="BK117" s="107">
        <f>BK118</f>
        <v>0</v>
      </c>
    </row>
    <row r="118" spans="2:65" s="10" customFormat="1" ht="25.9" customHeight="1">
      <c r="B118" s="180"/>
      <c r="C118" s="181"/>
      <c r="D118" s="182" t="s">
        <v>70</v>
      </c>
      <c r="E118" s="183" t="s">
        <v>113</v>
      </c>
      <c r="F118" s="183" t="s">
        <v>114</v>
      </c>
      <c r="G118" s="181"/>
      <c r="H118" s="181"/>
      <c r="I118" s="181"/>
      <c r="J118" s="184">
        <f>BK118</f>
        <v>0</v>
      </c>
      <c r="K118" s="181"/>
      <c r="L118" s="108"/>
      <c r="M118" s="110"/>
      <c r="P118" s="111">
        <f>SUM(P119:P132)</f>
        <v>0</v>
      </c>
      <c r="R118" s="111">
        <f>SUM(R119:R132)</f>
        <v>0</v>
      </c>
      <c r="T118" s="112">
        <f>SUM(T119:T132)</f>
        <v>0</v>
      </c>
      <c r="AR118" s="109" t="s">
        <v>115</v>
      </c>
      <c r="AT118" s="113" t="s">
        <v>70</v>
      </c>
      <c r="AU118" s="113" t="s">
        <v>71</v>
      </c>
      <c r="AY118" s="109" t="s">
        <v>116</v>
      </c>
      <c r="BK118" s="114">
        <f>SUM(BK119:BK132)</f>
        <v>0</v>
      </c>
    </row>
    <row r="119" spans="2:65" s="1" customFormat="1" ht="24.2" customHeight="1">
      <c r="B119" s="176"/>
      <c r="C119" s="185" t="s">
        <v>79</v>
      </c>
      <c r="D119" s="185" t="s">
        <v>118</v>
      </c>
      <c r="E119" s="186" t="s">
        <v>173</v>
      </c>
      <c r="F119" s="187" t="s">
        <v>198</v>
      </c>
      <c r="G119" s="188" t="s">
        <v>121</v>
      </c>
      <c r="H119" s="189">
        <v>5</v>
      </c>
      <c r="I119" s="116"/>
      <c r="J119" s="190">
        <f>ROUND(I119*H119,2)</f>
        <v>0</v>
      </c>
      <c r="K119" s="187" t="s">
        <v>122</v>
      </c>
      <c r="L119" s="27"/>
      <c r="M119" s="117" t="s">
        <v>1</v>
      </c>
      <c r="N119" s="118" t="s">
        <v>36</v>
      </c>
      <c r="P119" s="119">
        <f>O119*H119</f>
        <v>0</v>
      </c>
      <c r="Q119" s="119">
        <v>0</v>
      </c>
      <c r="R119" s="119">
        <f>Q119*H119</f>
        <v>0</v>
      </c>
      <c r="S119" s="119">
        <v>0</v>
      </c>
      <c r="T119" s="120">
        <f>S119*H119</f>
        <v>0</v>
      </c>
      <c r="AR119" s="121" t="s">
        <v>147</v>
      </c>
      <c r="AT119" s="121" t="s">
        <v>118</v>
      </c>
      <c r="AU119" s="121" t="s">
        <v>79</v>
      </c>
      <c r="AY119" s="12" t="s">
        <v>116</v>
      </c>
      <c r="BE119" s="122">
        <f>IF(N119="základní",J119,0)</f>
        <v>0</v>
      </c>
      <c r="BF119" s="122">
        <f>IF(N119="snížená",J119,0)</f>
        <v>0</v>
      </c>
      <c r="BG119" s="122">
        <f>IF(N119="zákl. přenesená",J119,0)</f>
        <v>0</v>
      </c>
      <c r="BH119" s="122">
        <f>IF(N119="sníž. přenesená",J119,0)</f>
        <v>0</v>
      </c>
      <c r="BI119" s="122">
        <f>IF(N119="nulová",J119,0)</f>
        <v>0</v>
      </c>
      <c r="BJ119" s="12" t="s">
        <v>79</v>
      </c>
      <c r="BK119" s="122">
        <f>ROUND(I119*H119,2)</f>
        <v>0</v>
      </c>
      <c r="BL119" s="12" t="s">
        <v>147</v>
      </c>
      <c r="BM119" s="121" t="s">
        <v>199</v>
      </c>
    </row>
    <row r="120" spans="2:65" s="1" customFormat="1" ht="48.75">
      <c r="B120" s="176"/>
      <c r="C120" s="178"/>
      <c r="D120" s="191" t="s">
        <v>125</v>
      </c>
      <c r="E120" s="178"/>
      <c r="F120" s="192" t="s">
        <v>200</v>
      </c>
      <c r="G120" s="178"/>
      <c r="H120" s="178"/>
      <c r="I120" s="178"/>
      <c r="J120" s="178"/>
      <c r="K120" s="178"/>
      <c r="L120" s="27"/>
      <c r="M120" s="123"/>
      <c r="T120" s="51"/>
      <c r="AT120" s="12" t="s">
        <v>125</v>
      </c>
      <c r="AU120" s="12" t="s">
        <v>79</v>
      </c>
    </row>
    <row r="121" spans="2:65" s="1" customFormat="1" ht="24.2" customHeight="1">
      <c r="B121" s="176"/>
      <c r="C121" s="185" t="s">
        <v>81</v>
      </c>
      <c r="D121" s="185" t="s">
        <v>118</v>
      </c>
      <c r="E121" s="186" t="s">
        <v>177</v>
      </c>
      <c r="F121" s="187" t="s">
        <v>201</v>
      </c>
      <c r="G121" s="188" t="s">
        <v>121</v>
      </c>
      <c r="H121" s="189">
        <v>11</v>
      </c>
      <c r="I121" s="116"/>
      <c r="J121" s="190">
        <f>ROUND(I121*H121,2)</f>
        <v>0</v>
      </c>
      <c r="K121" s="187" t="s">
        <v>122</v>
      </c>
      <c r="L121" s="27"/>
      <c r="M121" s="117" t="s">
        <v>1</v>
      </c>
      <c r="N121" s="118" t="s">
        <v>36</v>
      </c>
      <c r="P121" s="119">
        <f>O121*H121</f>
        <v>0</v>
      </c>
      <c r="Q121" s="119">
        <v>0</v>
      </c>
      <c r="R121" s="119">
        <f>Q121*H121</f>
        <v>0</v>
      </c>
      <c r="S121" s="119">
        <v>0</v>
      </c>
      <c r="T121" s="120">
        <f>S121*H121</f>
        <v>0</v>
      </c>
      <c r="AR121" s="121" t="s">
        <v>147</v>
      </c>
      <c r="AT121" s="121" t="s">
        <v>118</v>
      </c>
      <c r="AU121" s="121" t="s">
        <v>79</v>
      </c>
      <c r="AY121" s="12" t="s">
        <v>116</v>
      </c>
      <c r="BE121" s="122">
        <f>IF(N121="základní",J121,0)</f>
        <v>0</v>
      </c>
      <c r="BF121" s="122">
        <f>IF(N121="snížená",J121,0)</f>
        <v>0</v>
      </c>
      <c r="BG121" s="122">
        <f>IF(N121="zákl. přenesená",J121,0)</f>
        <v>0</v>
      </c>
      <c r="BH121" s="122">
        <f>IF(N121="sníž. přenesená",J121,0)</f>
        <v>0</v>
      </c>
      <c r="BI121" s="122">
        <f>IF(N121="nulová",J121,0)</f>
        <v>0</v>
      </c>
      <c r="BJ121" s="12" t="s">
        <v>79</v>
      </c>
      <c r="BK121" s="122">
        <f>ROUND(I121*H121,2)</f>
        <v>0</v>
      </c>
      <c r="BL121" s="12" t="s">
        <v>147</v>
      </c>
      <c r="BM121" s="121" t="s">
        <v>202</v>
      </c>
    </row>
    <row r="122" spans="2:65" s="1" customFormat="1" ht="78">
      <c r="B122" s="176"/>
      <c r="C122" s="178"/>
      <c r="D122" s="191" t="s">
        <v>125</v>
      </c>
      <c r="E122" s="178"/>
      <c r="F122" s="192" t="s">
        <v>203</v>
      </c>
      <c r="G122" s="178"/>
      <c r="H122" s="178"/>
      <c r="I122" s="178"/>
      <c r="J122" s="178"/>
      <c r="K122" s="178"/>
      <c r="L122" s="27"/>
      <c r="M122" s="123"/>
      <c r="T122" s="51"/>
      <c r="AT122" s="12" t="s">
        <v>125</v>
      </c>
      <c r="AU122" s="12" t="s">
        <v>79</v>
      </c>
    </row>
    <row r="123" spans="2:65" s="1" customFormat="1" ht="24.2" customHeight="1">
      <c r="B123" s="176"/>
      <c r="C123" s="185" t="s">
        <v>117</v>
      </c>
      <c r="D123" s="185" t="s">
        <v>118</v>
      </c>
      <c r="E123" s="186" t="s">
        <v>181</v>
      </c>
      <c r="F123" s="187" t="s">
        <v>204</v>
      </c>
      <c r="G123" s="188" t="s">
        <v>121</v>
      </c>
      <c r="H123" s="189">
        <v>26</v>
      </c>
      <c r="I123" s="116"/>
      <c r="J123" s="190">
        <f>ROUND(I123*H123,2)</f>
        <v>0</v>
      </c>
      <c r="K123" s="187" t="s">
        <v>122</v>
      </c>
      <c r="L123" s="27"/>
      <c r="M123" s="117" t="s">
        <v>1</v>
      </c>
      <c r="N123" s="118" t="s">
        <v>36</v>
      </c>
      <c r="P123" s="119">
        <f>O123*H123</f>
        <v>0</v>
      </c>
      <c r="Q123" s="119">
        <v>0</v>
      </c>
      <c r="R123" s="119">
        <f>Q123*H123</f>
        <v>0</v>
      </c>
      <c r="S123" s="119">
        <v>0</v>
      </c>
      <c r="T123" s="120">
        <f>S123*H123</f>
        <v>0</v>
      </c>
      <c r="AR123" s="121" t="s">
        <v>147</v>
      </c>
      <c r="AT123" s="121" t="s">
        <v>118</v>
      </c>
      <c r="AU123" s="121" t="s">
        <v>79</v>
      </c>
      <c r="AY123" s="12" t="s">
        <v>116</v>
      </c>
      <c r="BE123" s="122">
        <f>IF(N123="základní",J123,0)</f>
        <v>0</v>
      </c>
      <c r="BF123" s="122">
        <f>IF(N123="snížená",J123,0)</f>
        <v>0</v>
      </c>
      <c r="BG123" s="122">
        <f>IF(N123="zákl. přenesená",J123,0)</f>
        <v>0</v>
      </c>
      <c r="BH123" s="122">
        <f>IF(N123="sníž. přenesená",J123,0)</f>
        <v>0</v>
      </c>
      <c r="BI123" s="122">
        <f>IF(N123="nulová",J123,0)</f>
        <v>0</v>
      </c>
      <c r="BJ123" s="12" t="s">
        <v>79</v>
      </c>
      <c r="BK123" s="122">
        <f>ROUND(I123*H123,2)</f>
        <v>0</v>
      </c>
      <c r="BL123" s="12" t="s">
        <v>147</v>
      </c>
      <c r="BM123" s="121" t="s">
        <v>205</v>
      </c>
    </row>
    <row r="124" spans="2:65" s="1" customFormat="1" ht="175.5">
      <c r="B124" s="176"/>
      <c r="C124" s="178"/>
      <c r="D124" s="191" t="s">
        <v>125</v>
      </c>
      <c r="E124" s="178"/>
      <c r="F124" s="192" t="s">
        <v>206</v>
      </c>
      <c r="G124" s="178"/>
      <c r="H124" s="178"/>
      <c r="I124" s="178"/>
      <c r="J124" s="178"/>
      <c r="K124" s="178"/>
      <c r="L124" s="27"/>
      <c r="M124" s="123"/>
      <c r="T124" s="51"/>
      <c r="AT124" s="12" t="s">
        <v>125</v>
      </c>
      <c r="AU124" s="12" t="s">
        <v>79</v>
      </c>
    </row>
    <row r="125" spans="2:65" s="1" customFormat="1" ht="24.2" customHeight="1">
      <c r="B125" s="176"/>
      <c r="C125" s="185" t="s">
        <v>115</v>
      </c>
      <c r="D125" s="185" t="s">
        <v>118</v>
      </c>
      <c r="E125" s="186" t="s">
        <v>185</v>
      </c>
      <c r="F125" s="187" t="s">
        <v>207</v>
      </c>
      <c r="G125" s="188" t="s">
        <v>121</v>
      </c>
      <c r="H125" s="189">
        <v>14</v>
      </c>
      <c r="I125" s="116"/>
      <c r="J125" s="190">
        <f>ROUND(I125*H125,2)</f>
        <v>0</v>
      </c>
      <c r="K125" s="187" t="s">
        <v>122</v>
      </c>
      <c r="L125" s="27"/>
      <c r="M125" s="117" t="s">
        <v>1</v>
      </c>
      <c r="N125" s="118" t="s">
        <v>36</v>
      </c>
      <c r="P125" s="119">
        <f>O125*H125</f>
        <v>0</v>
      </c>
      <c r="Q125" s="119">
        <v>0</v>
      </c>
      <c r="R125" s="119">
        <f>Q125*H125</f>
        <v>0</v>
      </c>
      <c r="S125" s="119">
        <v>0</v>
      </c>
      <c r="T125" s="120">
        <f>S125*H125</f>
        <v>0</v>
      </c>
      <c r="AR125" s="121" t="s">
        <v>147</v>
      </c>
      <c r="AT125" s="121" t="s">
        <v>118</v>
      </c>
      <c r="AU125" s="121" t="s">
        <v>79</v>
      </c>
      <c r="AY125" s="12" t="s">
        <v>116</v>
      </c>
      <c r="BE125" s="122">
        <f>IF(N125="základní",J125,0)</f>
        <v>0</v>
      </c>
      <c r="BF125" s="122">
        <f>IF(N125="snížená",J125,0)</f>
        <v>0</v>
      </c>
      <c r="BG125" s="122">
        <f>IF(N125="zákl. přenesená",J125,0)</f>
        <v>0</v>
      </c>
      <c r="BH125" s="122">
        <f>IF(N125="sníž. přenesená",J125,0)</f>
        <v>0</v>
      </c>
      <c r="BI125" s="122">
        <f>IF(N125="nulová",J125,0)</f>
        <v>0</v>
      </c>
      <c r="BJ125" s="12" t="s">
        <v>79</v>
      </c>
      <c r="BK125" s="122">
        <f>ROUND(I125*H125,2)</f>
        <v>0</v>
      </c>
      <c r="BL125" s="12" t="s">
        <v>147</v>
      </c>
      <c r="BM125" s="121" t="s">
        <v>208</v>
      </c>
    </row>
    <row r="126" spans="2:65" s="1" customFormat="1" ht="107.25">
      <c r="B126" s="176"/>
      <c r="C126" s="178"/>
      <c r="D126" s="191" t="s">
        <v>125</v>
      </c>
      <c r="E126" s="178"/>
      <c r="F126" s="192" t="s">
        <v>209</v>
      </c>
      <c r="G126" s="178"/>
      <c r="H126" s="178"/>
      <c r="I126" s="178"/>
      <c r="J126" s="178"/>
      <c r="K126" s="178"/>
      <c r="L126" s="27"/>
      <c r="M126" s="123"/>
      <c r="T126" s="51"/>
      <c r="AT126" s="12" t="s">
        <v>125</v>
      </c>
      <c r="AU126" s="12" t="s">
        <v>79</v>
      </c>
    </row>
    <row r="127" spans="2:65" s="1" customFormat="1" ht="24.2" customHeight="1">
      <c r="B127" s="176"/>
      <c r="C127" s="185" t="s">
        <v>131</v>
      </c>
      <c r="D127" s="185" t="s">
        <v>118</v>
      </c>
      <c r="E127" s="186" t="s">
        <v>210</v>
      </c>
      <c r="F127" s="187" t="s">
        <v>211</v>
      </c>
      <c r="G127" s="188" t="s">
        <v>121</v>
      </c>
      <c r="H127" s="189">
        <v>4</v>
      </c>
      <c r="I127" s="116"/>
      <c r="J127" s="190">
        <f>ROUND(I127*H127,2)</f>
        <v>0</v>
      </c>
      <c r="K127" s="187" t="s">
        <v>122</v>
      </c>
      <c r="L127" s="27"/>
      <c r="M127" s="117" t="s">
        <v>1</v>
      </c>
      <c r="N127" s="118" t="s">
        <v>36</v>
      </c>
      <c r="P127" s="119">
        <f>O127*H127</f>
        <v>0</v>
      </c>
      <c r="Q127" s="119">
        <v>0</v>
      </c>
      <c r="R127" s="119">
        <f>Q127*H127</f>
        <v>0</v>
      </c>
      <c r="S127" s="119">
        <v>0</v>
      </c>
      <c r="T127" s="120">
        <f>S127*H127</f>
        <v>0</v>
      </c>
      <c r="AR127" s="121" t="s">
        <v>147</v>
      </c>
      <c r="AT127" s="121" t="s">
        <v>118</v>
      </c>
      <c r="AU127" s="121" t="s">
        <v>79</v>
      </c>
      <c r="AY127" s="12" t="s">
        <v>116</v>
      </c>
      <c r="BE127" s="122">
        <f>IF(N127="základní",J127,0)</f>
        <v>0</v>
      </c>
      <c r="BF127" s="122">
        <f>IF(N127="snížená",J127,0)</f>
        <v>0</v>
      </c>
      <c r="BG127" s="122">
        <f>IF(N127="zákl. přenesená",J127,0)</f>
        <v>0</v>
      </c>
      <c r="BH127" s="122">
        <f>IF(N127="sníž. přenesená",J127,0)</f>
        <v>0</v>
      </c>
      <c r="BI127" s="122">
        <f>IF(N127="nulová",J127,0)</f>
        <v>0</v>
      </c>
      <c r="BJ127" s="12" t="s">
        <v>79</v>
      </c>
      <c r="BK127" s="122">
        <f>ROUND(I127*H127,2)</f>
        <v>0</v>
      </c>
      <c r="BL127" s="12" t="s">
        <v>147</v>
      </c>
      <c r="BM127" s="121" t="s">
        <v>212</v>
      </c>
    </row>
    <row r="128" spans="2:65" s="1" customFormat="1" ht="48.75">
      <c r="B128" s="176"/>
      <c r="C128" s="178"/>
      <c r="D128" s="191" t="s">
        <v>125</v>
      </c>
      <c r="E128" s="178"/>
      <c r="F128" s="192" t="s">
        <v>213</v>
      </c>
      <c r="G128" s="178"/>
      <c r="H128" s="178"/>
      <c r="I128" s="178"/>
      <c r="J128" s="178"/>
      <c r="K128" s="178"/>
      <c r="L128" s="27"/>
      <c r="M128" s="123"/>
      <c r="T128" s="51"/>
      <c r="AT128" s="12" t="s">
        <v>125</v>
      </c>
      <c r="AU128" s="12" t="s">
        <v>79</v>
      </c>
    </row>
    <row r="129" spans="2:65" s="1" customFormat="1" ht="24.2" customHeight="1">
      <c r="B129" s="176"/>
      <c r="C129" s="185" t="s">
        <v>163</v>
      </c>
      <c r="D129" s="185" t="s">
        <v>118</v>
      </c>
      <c r="E129" s="186" t="s">
        <v>214</v>
      </c>
      <c r="F129" s="187" t="s">
        <v>215</v>
      </c>
      <c r="G129" s="188" t="s">
        <v>121</v>
      </c>
      <c r="H129" s="189">
        <v>1</v>
      </c>
      <c r="I129" s="116"/>
      <c r="J129" s="190">
        <f>ROUND(I129*H129,2)</f>
        <v>0</v>
      </c>
      <c r="K129" s="187" t="s">
        <v>122</v>
      </c>
      <c r="L129" s="27"/>
      <c r="M129" s="117" t="s">
        <v>1</v>
      </c>
      <c r="N129" s="118" t="s">
        <v>36</v>
      </c>
      <c r="P129" s="119">
        <f>O129*H129</f>
        <v>0</v>
      </c>
      <c r="Q129" s="119">
        <v>0</v>
      </c>
      <c r="R129" s="119">
        <f>Q129*H129</f>
        <v>0</v>
      </c>
      <c r="S129" s="119">
        <v>0</v>
      </c>
      <c r="T129" s="120">
        <f>S129*H129</f>
        <v>0</v>
      </c>
      <c r="AR129" s="121" t="s">
        <v>147</v>
      </c>
      <c r="AT129" s="121" t="s">
        <v>118</v>
      </c>
      <c r="AU129" s="121" t="s">
        <v>79</v>
      </c>
      <c r="AY129" s="12" t="s">
        <v>116</v>
      </c>
      <c r="BE129" s="122">
        <f>IF(N129="základní",J129,0)</f>
        <v>0</v>
      </c>
      <c r="BF129" s="122">
        <f>IF(N129="snížená",J129,0)</f>
        <v>0</v>
      </c>
      <c r="BG129" s="122">
        <f>IF(N129="zákl. přenesená",J129,0)</f>
        <v>0</v>
      </c>
      <c r="BH129" s="122">
        <f>IF(N129="sníž. přenesená",J129,0)</f>
        <v>0</v>
      </c>
      <c r="BI129" s="122">
        <f>IF(N129="nulová",J129,0)</f>
        <v>0</v>
      </c>
      <c r="BJ129" s="12" t="s">
        <v>79</v>
      </c>
      <c r="BK129" s="122">
        <f>ROUND(I129*H129,2)</f>
        <v>0</v>
      </c>
      <c r="BL129" s="12" t="s">
        <v>147</v>
      </c>
      <c r="BM129" s="121" t="s">
        <v>216</v>
      </c>
    </row>
    <row r="130" spans="2:65" s="1" customFormat="1" ht="29.25">
      <c r="B130" s="176"/>
      <c r="C130" s="178"/>
      <c r="D130" s="191" t="s">
        <v>125</v>
      </c>
      <c r="E130" s="178"/>
      <c r="F130" s="192" t="s">
        <v>217</v>
      </c>
      <c r="G130" s="178"/>
      <c r="H130" s="178"/>
      <c r="I130" s="178"/>
      <c r="J130" s="178"/>
      <c r="K130" s="178"/>
      <c r="L130" s="27"/>
      <c r="M130" s="123"/>
      <c r="T130" s="51"/>
      <c r="AT130" s="12" t="s">
        <v>125</v>
      </c>
      <c r="AU130" s="12" t="s">
        <v>79</v>
      </c>
    </row>
    <row r="131" spans="2:65" s="1" customFormat="1" ht="24.2" customHeight="1">
      <c r="B131" s="176"/>
      <c r="C131" s="185" t="s">
        <v>167</v>
      </c>
      <c r="D131" s="185" t="s">
        <v>118</v>
      </c>
      <c r="E131" s="186" t="s">
        <v>193</v>
      </c>
      <c r="F131" s="187" t="s">
        <v>218</v>
      </c>
      <c r="G131" s="188" t="s">
        <v>121</v>
      </c>
      <c r="H131" s="189">
        <v>37</v>
      </c>
      <c r="I131" s="116"/>
      <c r="J131" s="190">
        <f>ROUND(I131*H131,2)</f>
        <v>0</v>
      </c>
      <c r="K131" s="187" t="s">
        <v>122</v>
      </c>
      <c r="L131" s="27"/>
      <c r="M131" s="117" t="s">
        <v>1</v>
      </c>
      <c r="N131" s="118" t="s">
        <v>36</v>
      </c>
      <c r="P131" s="119">
        <f>O131*H131</f>
        <v>0</v>
      </c>
      <c r="Q131" s="119">
        <v>0</v>
      </c>
      <c r="R131" s="119">
        <f>Q131*H131</f>
        <v>0</v>
      </c>
      <c r="S131" s="119">
        <v>0</v>
      </c>
      <c r="T131" s="120">
        <f>S131*H131</f>
        <v>0</v>
      </c>
      <c r="AR131" s="121" t="s">
        <v>147</v>
      </c>
      <c r="AT131" s="121" t="s">
        <v>118</v>
      </c>
      <c r="AU131" s="121" t="s">
        <v>79</v>
      </c>
      <c r="AY131" s="12" t="s">
        <v>116</v>
      </c>
      <c r="BE131" s="122">
        <f>IF(N131="základní",J131,0)</f>
        <v>0</v>
      </c>
      <c r="BF131" s="122">
        <f>IF(N131="snížená",J131,0)</f>
        <v>0</v>
      </c>
      <c r="BG131" s="122">
        <f>IF(N131="zákl. přenesená",J131,0)</f>
        <v>0</v>
      </c>
      <c r="BH131" s="122">
        <f>IF(N131="sníž. přenesená",J131,0)</f>
        <v>0</v>
      </c>
      <c r="BI131" s="122">
        <f>IF(N131="nulová",J131,0)</f>
        <v>0</v>
      </c>
      <c r="BJ131" s="12" t="s">
        <v>79</v>
      </c>
      <c r="BK131" s="122">
        <f>ROUND(I131*H131,2)</f>
        <v>0</v>
      </c>
      <c r="BL131" s="12" t="s">
        <v>147</v>
      </c>
      <c r="BM131" s="121" t="s">
        <v>219</v>
      </c>
    </row>
    <row r="132" spans="2:65" s="1" customFormat="1" ht="253.5">
      <c r="B132" s="176"/>
      <c r="C132" s="178"/>
      <c r="D132" s="191" t="s">
        <v>125</v>
      </c>
      <c r="E132" s="178"/>
      <c r="F132" s="192" t="s">
        <v>220</v>
      </c>
      <c r="G132" s="178"/>
      <c r="H132" s="178"/>
      <c r="I132" s="178"/>
      <c r="J132" s="178"/>
      <c r="K132" s="178"/>
      <c r="L132" s="27"/>
      <c r="M132" s="124"/>
      <c r="N132" s="125"/>
      <c r="O132" s="125"/>
      <c r="P132" s="125"/>
      <c r="Q132" s="125"/>
      <c r="R132" s="125"/>
      <c r="S132" s="125"/>
      <c r="T132" s="126"/>
      <c r="AT132" s="12" t="s">
        <v>125</v>
      </c>
      <c r="AU132" s="12" t="s">
        <v>79</v>
      </c>
    </row>
    <row r="133" spans="2:65" s="1" customFormat="1" ht="6.95" customHeight="1">
      <c r="B133" s="193"/>
      <c r="C133" s="194"/>
      <c r="D133" s="194"/>
      <c r="E133" s="194"/>
      <c r="F133" s="194"/>
      <c r="G133" s="194"/>
      <c r="H133" s="194"/>
      <c r="I133" s="194"/>
      <c r="J133" s="194"/>
      <c r="K133" s="194"/>
      <c r="L133" s="27"/>
    </row>
  </sheetData>
  <sheetProtection algorithmName="SHA-512" hashValue="XVYdKoGWLe7pEUygwSH6OD2+bA2dptcoNKCu7cqKw2doNIFh+fxAfo7v3eRrffPPRnn0uUwXH+fPJ3B93TN/BA==" saltValue="piuvAGbNc5Uo38y1+OAFJA==" spinCount="100000" sheet="1" objects="1" scenarios="1"/>
  <autoFilter ref="C116:K132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Prohlídky oblast Plzeň</vt:lpstr>
      <vt:lpstr>02 - Prohlídky oblast Čes...</vt:lpstr>
      <vt:lpstr>03 - Revize SPS oblast Plzeň</vt:lpstr>
      <vt:lpstr>04 - Revize SPS oblast Če...</vt:lpstr>
      <vt:lpstr>'01 - Prohlídky oblast Plzeň'!Názvy_tisku</vt:lpstr>
      <vt:lpstr>'02 - Prohlídky oblast Čes...'!Názvy_tisku</vt:lpstr>
      <vt:lpstr>'03 - Revize SPS oblast Plzeň'!Názvy_tisku</vt:lpstr>
      <vt:lpstr>'04 - Revize SPS oblast Če...'!Názvy_tisku</vt:lpstr>
      <vt:lpstr>'Rekapitulace stavby'!Názvy_tisku</vt:lpstr>
      <vt:lpstr>'01 - Prohlídky oblast Plzeň'!Oblast_tisku</vt:lpstr>
      <vt:lpstr>'02 - Prohlídky oblast Čes...'!Oblast_tisku</vt:lpstr>
      <vt:lpstr>'03 - Revize SPS oblast Plzeň'!Oblast_tisku</vt:lpstr>
      <vt:lpstr>'04 - Revize SPS oblast Če...'!Oblast_tisku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Auerműller Jiří, Ing.</dc:creator>
  <cp:lastModifiedBy>Auerműller Jiří, Ing.</cp:lastModifiedBy>
  <dcterms:created xsi:type="dcterms:W3CDTF">2025-11-24T13:07:44Z</dcterms:created>
  <dcterms:modified xsi:type="dcterms:W3CDTF">2025-11-25T11:54:44Z</dcterms:modified>
</cp:coreProperties>
</file>